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7935" tabRatio="787" activeTab="0"/>
  </bookViews>
  <sheets>
    <sheet name="főösszesítő" sheetId="1" r:id="rId1"/>
    <sheet name="intézményi.részl. " sheetId="2" r:id="rId2"/>
    <sheet name="kötelező+nem kötelező" sheetId="3" r:id="rId3"/>
    <sheet name="önk.szakf. " sheetId="4" r:id="rId4"/>
    <sheet name="Társ.szoc.p.j" sheetId="5" r:id="rId5"/>
    <sheet name="Beruh,felúj " sheetId="6" r:id="rId6"/>
    <sheet name="Int.beruh" sheetId="7" r:id="rId7"/>
    <sheet name="Pe.átad., Kölcsön" sheetId="8" r:id="rId8"/>
    <sheet name="Célf. " sheetId="9" r:id="rId9"/>
    <sheet name="Hitel " sheetId="10" r:id="rId10"/>
    <sheet name="köt.váll." sheetId="11" r:id="rId11"/>
    <sheet name="létszám " sheetId="12" r:id="rId12"/>
    <sheet name="Likvid " sheetId="13" r:id="rId13"/>
    <sheet name="kölcsön,közv.t.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1Excel_BuiltIn_Print_Area_1_1" localSheetId="4">#REF!</definedName>
    <definedName name="_1Excel_BuiltIn_Print_Area_1_1">#REF!</definedName>
    <definedName name="_1Excel_BuiltIn_Print_Area_1_1_1" localSheetId="6">#REF!</definedName>
    <definedName name="_1Excel_BuiltIn_Print_Area_1_1_1" localSheetId="4">#REF!</definedName>
    <definedName name="_1Excel_BuiltIn_Print_Area_1_1_1">#REF!</definedName>
    <definedName name="_1Excel_BuiltIn_Print_Area_1_1_1_1">NA()</definedName>
    <definedName name="_1Excel_BuiltIn_Print_Area_1_1_1_12" localSheetId="6">#REF!</definedName>
    <definedName name="_1Excel_BuiltIn_Print_Area_1_1_1_12" localSheetId="4">#REF!</definedName>
    <definedName name="_1Excel_BuiltIn_Print_Area_1_1_1_12">#REF!</definedName>
    <definedName name="_1Excel_BuiltIn_Print_Area_1_1_1_2" localSheetId="6">#REF!</definedName>
    <definedName name="_1Excel_BuiltIn_Print_Area_1_1_1_2" localSheetId="4">#REF!</definedName>
    <definedName name="_1Excel_BuiltIn_Print_Area_1_1_1_2">#REF!</definedName>
    <definedName name="_1Excel_BuiltIn_Print_Area_1_1_1_7" localSheetId="6">#REF!</definedName>
    <definedName name="_1Excel_BuiltIn_Print_Area_1_1_1_7" localSheetId="4">#REF!</definedName>
    <definedName name="_1Excel_BuiltIn_Print_Area_1_1_1_7">#REF!</definedName>
    <definedName name="_1Excel_BuiltIn_Print_Area_1_1_1_8" localSheetId="6">#REF!</definedName>
    <definedName name="_1Excel_BuiltIn_Print_Area_1_1_1_8" localSheetId="4">#REF!</definedName>
    <definedName name="_1Excel_BuiltIn_Print_Area_1_1_1_8">#REF!</definedName>
    <definedName name="_1Excel_BuiltIn_Print_Area_1_1_12" localSheetId="6">#REF!</definedName>
    <definedName name="_1Excel_BuiltIn_Print_Area_1_1_12" localSheetId="4">#REF!</definedName>
    <definedName name="_1Excel_BuiltIn_Print_Area_1_1_12">#REF!</definedName>
    <definedName name="_1Excel_BuiltIn_Print_Area_1_1_2" localSheetId="6">#REF!</definedName>
    <definedName name="_1Excel_BuiltIn_Print_Area_1_1_2" localSheetId="4">#REF!</definedName>
    <definedName name="_1Excel_BuiltIn_Print_Area_1_1_2">#REF!</definedName>
    <definedName name="_1Excel_BuiltIn_Print_Area_1_1_3" localSheetId="6">#REF!</definedName>
    <definedName name="_1Excel_BuiltIn_Print_Area_1_1_3" localSheetId="4">#REF!</definedName>
    <definedName name="_1Excel_BuiltIn_Print_Area_1_1_3">#REF!</definedName>
    <definedName name="_1Excel_BuiltIn_Print_Area_1_1_3_12" localSheetId="6">#REF!</definedName>
    <definedName name="_1Excel_BuiltIn_Print_Area_1_1_3_12" localSheetId="4">#REF!</definedName>
    <definedName name="_1Excel_BuiltIn_Print_Area_1_1_3_12">#REF!</definedName>
    <definedName name="_1Excel_BuiltIn_Print_Area_1_1_3_2" localSheetId="6">#REF!</definedName>
    <definedName name="_1Excel_BuiltIn_Print_Area_1_1_3_2" localSheetId="4">#REF!</definedName>
    <definedName name="_1Excel_BuiltIn_Print_Area_1_1_3_2">#REF!</definedName>
    <definedName name="_1Excel_BuiltIn_Print_Area_1_1_3_7" localSheetId="6">#REF!</definedName>
    <definedName name="_1Excel_BuiltIn_Print_Area_1_1_3_7" localSheetId="4">#REF!</definedName>
    <definedName name="_1Excel_BuiltIn_Print_Area_1_1_3_7">#REF!</definedName>
    <definedName name="_1Excel_BuiltIn_Print_Area_1_1_3_8" localSheetId="6">#REF!</definedName>
    <definedName name="_1Excel_BuiltIn_Print_Area_1_1_3_8" localSheetId="4">#REF!</definedName>
    <definedName name="_1Excel_BuiltIn_Print_Area_1_1_3_8">#REF!</definedName>
    <definedName name="_1Excel_BuiltIn_Print_Area_1_1_5" localSheetId="6">#REF!</definedName>
    <definedName name="_1Excel_BuiltIn_Print_Area_1_1_5" localSheetId="4">#REF!</definedName>
    <definedName name="_1Excel_BuiltIn_Print_Area_1_1_5">#REF!</definedName>
    <definedName name="_1Excel_BuiltIn_Print_Area_1_1_5_12" localSheetId="6">#REF!</definedName>
    <definedName name="_1Excel_BuiltIn_Print_Area_1_1_5_12" localSheetId="4">#REF!</definedName>
    <definedName name="_1Excel_BuiltIn_Print_Area_1_1_5_12">#REF!</definedName>
    <definedName name="_1Excel_BuiltIn_Print_Area_1_1_5_2" localSheetId="6">#REF!</definedName>
    <definedName name="_1Excel_BuiltIn_Print_Area_1_1_5_2" localSheetId="4">#REF!</definedName>
    <definedName name="_1Excel_BuiltIn_Print_Area_1_1_5_2">#REF!</definedName>
    <definedName name="_1Excel_BuiltIn_Print_Area_1_1_5_7" localSheetId="6">#REF!</definedName>
    <definedName name="_1Excel_BuiltIn_Print_Area_1_1_5_7" localSheetId="4">#REF!</definedName>
    <definedName name="_1Excel_BuiltIn_Print_Area_1_1_5_7">#REF!</definedName>
    <definedName name="_1Excel_BuiltIn_Print_Area_1_1_5_8" localSheetId="6">#REF!</definedName>
    <definedName name="_1Excel_BuiltIn_Print_Area_1_1_5_8" localSheetId="4">#REF!</definedName>
    <definedName name="_1Excel_BuiltIn_Print_Area_1_1_5_8">#REF!</definedName>
    <definedName name="_1Excel_BuiltIn_Print_Area_1_1_7" localSheetId="6">#REF!</definedName>
    <definedName name="_1Excel_BuiltIn_Print_Area_1_1_7" localSheetId="4">#REF!</definedName>
    <definedName name="_1Excel_BuiltIn_Print_Area_1_1_7">#REF!</definedName>
    <definedName name="_1Excel_BuiltIn_Print_Area_1_1_8" localSheetId="6">#REF!</definedName>
    <definedName name="_1Excel_BuiltIn_Print_Area_1_1_8" localSheetId="4">#REF!</definedName>
    <definedName name="_1Excel_BuiltIn_Print_Area_1_1_8">#REF!</definedName>
    <definedName name="anikó" localSheetId="6">#REF!</definedName>
    <definedName name="anikó" localSheetId="4">#REF!</definedName>
    <definedName name="anikó">#REF!</definedName>
    <definedName name="area2" localSheetId="6">#REF!</definedName>
    <definedName name="area2" localSheetId="4">#REF!</definedName>
    <definedName name="area2">#REF!</definedName>
    <definedName name="area2_1">NA()</definedName>
    <definedName name="area2_12" localSheetId="6">#REF!</definedName>
    <definedName name="area2_12" localSheetId="4">#REF!</definedName>
    <definedName name="area2_12">#REF!</definedName>
    <definedName name="area2_7" localSheetId="6">#REF!</definedName>
    <definedName name="area2_7" localSheetId="4">#REF!</definedName>
    <definedName name="area2_7">#REF!</definedName>
    <definedName name="area2_8" localSheetId="6">#REF!</definedName>
    <definedName name="area2_8" localSheetId="4">#REF!</definedName>
    <definedName name="area2_8">#REF!</definedName>
    <definedName name="beszámoló" localSheetId="6">#REF!</definedName>
    <definedName name="beszámoló" localSheetId="4">#REF!</definedName>
    <definedName name="beszámoló">#REF!</definedName>
    <definedName name="ddd" localSheetId="1">#REF!</definedName>
    <definedName name="ddd" localSheetId="3">#REF!</definedName>
    <definedName name="ddd">#REF!</definedName>
    <definedName name="ddd_1" localSheetId="6">#REF!</definedName>
    <definedName name="ddd_1" localSheetId="4">#REF!</definedName>
    <definedName name="ddd_1">#REF!</definedName>
    <definedName name="ddd_10" localSheetId="6">#REF!</definedName>
    <definedName name="ddd_10" localSheetId="4">#REF!</definedName>
    <definedName name="ddd_10">#REF!</definedName>
    <definedName name="ddd_10_12" localSheetId="6">#REF!</definedName>
    <definedName name="ddd_10_12" localSheetId="4">#REF!</definedName>
    <definedName name="ddd_10_12">#REF!</definedName>
    <definedName name="ddd_10_7" localSheetId="6">#REF!</definedName>
    <definedName name="ddd_10_7" localSheetId="4">#REF!</definedName>
    <definedName name="ddd_10_7">#REF!</definedName>
    <definedName name="ddd_10_8" localSheetId="6">#REF!</definedName>
    <definedName name="ddd_10_8" localSheetId="4">#REF!</definedName>
    <definedName name="ddd_10_8">#REF!</definedName>
    <definedName name="ddd_11" localSheetId="6">#REF!</definedName>
    <definedName name="ddd_11" localSheetId="4">#REF!</definedName>
    <definedName name="ddd_11">#REF!</definedName>
    <definedName name="ddd_11_1" localSheetId="6">#REF!</definedName>
    <definedName name="ddd_11_1" localSheetId="4">#REF!</definedName>
    <definedName name="ddd_11_1">#REF!</definedName>
    <definedName name="ddd_11_1_1" localSheetId="6">#REF!</definedName>
    <definedName name="ddd_11_1_1" localSheetId="4">#REF!</definedName>
    <definedName name="ddd_11_1_1">#REF!</definedName>
    <definedName name="ddd_11_1_1_1">NA()</definedName>
    <definedName name="ddd_11_1_1_12" localSheetId="6">#REF!</definedName>
    <definedName name="ddd_11_1_1_12" localSheetId="4">#REF!</definedName>
    <definedName name="ddd_11_1_1_12">#REF!</definedName>
    <definedName name="ddd_11_1_1_2" localSheetId="6">#REF!</definedName>
    <definedName name="ddd_11_1_1_2" localSheetId="4">#REF!</definedName>
    <definedName name="ddd_11_1_1_2">#REF!</definedName>
    <definedName name="ddd_11_1_1_7" localSheetId="6">#REF!</definedName>
    <definedName name="ddd_11_1_1_7" localSheetId="4">#REF!</definedName>
    <definedName name="ddd_11_1_1_7">#REF!</definedName>
    <definedName name="ddd_11_1_1_8" localSheetId="6">#REF!</definedName>
    <definedName name="ddd_11_1_1_8" localSheetId="4">#REF!</definedName>
    <definedName name="ddd_11_1_1_8">#REF!</definedName>
    <definedName name="ddd_11_1_12" localSheetId="6">#REF!</definedName>
    <definedName name="ddd_11_1_12" localSheetId="4">#REF!</definedName>
    <definedName name="ddd_11_1_12">#REF!</definedName>
    <definedName name="ddd_11_1_2" localSheetId="6">#REF!</definedName>
    <definedName name="ddd_11_1_2" localSheetId="4">#REF!</definedName>
    <definedName name="ddd_11_1_2">#REF!</definedName>
    <definedName name="ddd_11_1_7" localSheetId="6">#REF!</definedName>
    <definedName name="ddd_11_1_7" localSheetId="4">#REF!</definedName>
    <definedName name="ddd_11_1_7">#REF!</definedName>
    <definedName name="ddd_11_1_8" localSheetId="6">#REF!</definedName>
    <definedName name="ddd_11_1_8" localSheetId="4">#REF!</definedName>
    <definedName name="ddd_11_1_8">#REF!</definedName>
    <definedName name="ddd_11_12" localSheetId="6">#REF!</definedName>
    <definedName name="ddd_11_12" localSheetId="4">#REF!</definedName>
    <definedName name="ddd_11_12">#REF!</definedName>
    <definedName name="ddd_11_3" localSheetId="6">#REF!</definedName>
    <definedName name="ddd_11_3" localSheetId="4">#REF!</definedName>
    <definedName name="ddd_11_3">#REF!</definedName>
    <definedName name="ddd_11_3_12" localSheetId="6">#REF!</definedName>
    <definedName name="ddd_11_3_12" localSheetId="4">#REF!</definedName>
    <definedName name="ddd_11_3_12">#REF!</definedName>
    <definedName name="ddd_11_3_2" localSheetId="6">#REF!</definedName>
    <definedName name="ddd_11_3_2" localSheetId="4">#REF!</definedName>
    <definedName name="ddd_11_3_2">#REF!</definedName>
    <definedName name="ddd_11_3_7" localSheetId="6">#REF!</definedName>
    <definedName name="ddd_11_3_7" localSheetId="4">#REF!</definedName>
    <definedName name="ddd_11_3_7">#REF!</definedName>
    <definedName name="ddd_11_3_8" localSheetId="6">#REF!</definedName>
    <definedName name="ddd_11_3_8" localSheetId="4">#REF!</definedName>
    <definedName name="ddd_11_3_8">#REF!</definedName>
    <definedName name="ddd_11_5" localSheetId="6">#REF!</definedName>
    <definedName name="ddd_11_5" localSheetId="4">#REF!</definedName>
    <definedName name="ddd_11_5">#REF!</definedName>
    <definedName name="ddd_11_5_12" localSheetId="6">#REF!</definedName>
    <definedName name="ddd_11_5_12" localSheetId="4">#REF!</definedName>
    <definedName name="ddd_11_5_12">#REF!</definedName>
    <definedName name="ddd_11_5_2" localSheetId="6">#REF!</definedName>
    <definedName name="ddd_11_5_2" localSheetId="4">#REF!</definedName>
    <definedName name="ddd_11_5_2">#REF!</definedName>
    <definedName name="ddd_11_5_7" localSheetId="6">#REF!</definedName>
    <definedName name="ddd_11_5_7" localSheetId="4">#REF!</definedName>
    <definedName name="ddd_11_5_7">#REF!</definedName>
    <definedName name="ddd_11_5_8" localSheetId="6">#REF!</definedName>
    <definedName name="ddd_11_5_8" localSheetId="4">#REF!</definedName>
    <definedName name="ddd_11_5_8">#REF!</definedName>
    <definedName name="ddd_11_7" localSheetId="6">#REF!</definedName>
    <definedName name="ddd_11_7" localSheetId="4">#REF!</definedName>
    <definedName name="ddd_11_7">#REF!</definedName>
    <definedName name="ddd_11_8" localSheetId="6">#REF!</definedName>
    <definedName name="ddd_11_8" localSheetId="4">#REF!</definedName>
    <definedName name="ddd_11_8">#REF!</definedName>
    <definedName name="ddd_12" localSheetId="1">#REF!</definedName>
    <definedName name="ddd_12" localSheetId="3">#REF!</definedName>
    <definedName name="ddd_12">#REF!</definedName>
    <definedName name="ddd_121" localSheetId="6">#REF!</definedName>
    <definedName name="ddd_121" localSheetId="4">#REF!</definedName>
    <definedName name="ddd_121">#REF!</definedName>
    <definedName name="ddd_12_1">NA()</definedName>
    <definedName name="ddd_12_10" localSheetId="6">#REF!</definedName>
    <definedName name="ddd_12_10" localSheetId="4">#REF!</definedName>
    <definedName name="ddd_12_10">#REF!</definedName>
    <definedName name="ddd_12_10_12" localSheetId="6">#REF!</definedName>
    <definedName name="ddd_12_10_12" localSheetId="4">#REF!</definedName>
    <definedName name="ddd_12_10_12">#REF!</definedName>
    <definedName name="ddd_12_10_7" localSheetId="6">#REF!</definedName>
    <definedName name="ddd_12_10_7" localSheetId="4">#REF!</definedName>
    <definedName name="ddd_12_10_7">#REF!</definedName>
    <definedName name="ddd_12_10_8" localSheetId="6">#REF!</definedName>
    <definedName name="ddd_12_10_8" localSheetId="4">#REF!</definedName>
    <definedName name="ddd_12_10_8">#REF!</definedName>
    <definedName name="ddd_12_12" localSheetId="6">#REF!</definedName>
    <definedName name="ddd_12_12" localSheetId="4">#REF!</definedName>
    <definedName name="ddd_12_12">#REF!</definedName>
    <definedName name="ddd_12_7" localSheetId="6">#REF!</definedName>
    <definedName name="ddd_12_7" localSheetId="4">#REF!</definedName>
    <definedName name="ddd_12_7">#REF!</definedName>
    <definedName name="ddd_12_8" localSheetId="6">#REF!</definedName>
    <definedName name="ddd_12_8" localSheetId="4">#REF!</definedName>
    <definedName name="ddd_12_8">#REF!</definedName>
    <definedName name="ddd_2" localSheetId="6">#REF!</definedName>
    <definedName name="ddd_2" localSheetId="4">#REF!</definedName>
    <definedName name="ddd_2">#REF!</definedName>
    <definedName name="ddd_3" localSheetId="6">#REF!</definedName>
    <definedName name="ddd_3" localSheetId="4">#REF!</definedName>
    <definedName name="ddd_3">#REF!</definedName>
    <definedName name="ddd_4" localSheetId="6">#REF!</definedName>
    <definedName name="ddd_4" localSheetId="4">#REF!</definedName>
    <definedName name="ddd_4">#REF!</definedName>
    <definedName name="ddd_7" localSheetId="6">#REF!</definedName>
    <definedName name="ddd_7" localSheetId="4">#REF!</definedName>
    <definedName name="ddd_7">#REF!</definedName>
    <definedName name="ddd_8" localSheetId="6">#REF!</definedName>
    <definedName name="ddd_8" localSheetId="4">#REF!</definedName>
    <definedName name="ddd_8">#REF!</definedName>
    <definedName name="ddd_9" localSheetId="6">#REF!</definedName>
    <definedName name="ddd_9" localSheetId="4">#REF!</definedName>
    <definedName name="ddd_9">#REF!</definedName>
    <definedName name="ddd_9_1">NA()</definedName>
    <definedName name="ddd_9_12" localSheetId="6">#REF!</definedName>
    <definedName name="ddd_9_12" localSheetId="4">#REF!</definedName>
    <definedName name="ddd_9_12">#REF!</definedName>
    <definedName name="ddd_9_7" localSheetId="6">#REF!</definedName>
    <definedName name="ddd_9_7" localSheetId="4">#REF!</definedName>
    <definedName name="ddd_9_7">#REF!</definedName>
    <definedName name="ddd_9_8" localSheetId="6">#REF!</definedName>
    <definedName name="ddd_9_8" localSheetId="4">#REF!</definedName>
    <definedName name="ddd_9_8">#REF!</definedName>
    <definedName name="Exc" localSheetId="6">#REF!</definedName>
    <definedName name="Exc" localSheetId="4">#REF!</definedName>
    <definedName name="Exc">#REF!</definedName>
    <definedName name="Excel_BuilIn_Print_Area_1_11_1" localSheetId="6">#REF!</definedName>
    <definedName name="Excel_BuilIn_Print_Area_1_11_1" localSheetId="4">#REF!</definedName>
    <definedName name="Excel_BuilIn_Print_Area_1_11_1">#REF!</definedName>
    <definedName name="Excel_BuilIn_Print_Area_1_11_1_12" localSheetId="6">#REF!</definedName>
    <definedName name="Excel_BuilIn_Print_Area_1_11_1_12" localSheetId="4">#REF!</definedName>
    <definedName name="Excel_BuilIn_Print_Area_1_11_1_12">#REF!</definedName>
    <definedName name="Excel_BuilIn_Print_Area_1_11_1_2" localSheetId="6">#REF!</definedName>
    <definedName name="Excel_BuilIn_Print_Area_1_11_1_2" localSheetId="4">#REF!</definedName>
    <definedName name="Excel_BuilIn_Print_Area_1_11_1_2">#REF!</definedName>
    <definedName name="Excel_BuilIn_Print_Area_1_11_1_8" localSheetId="6">#REF!</definedName>
    <definedName name="Excel_BuilIn_Print_Area_1_11_1_8" localSheetId="4">#REF!</definedName>
    <definedName name="Excel_BuilIn_Print_Area_1_11_1_8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11" localSheetId="6">#REF!</definedName>
    <definedName name="Excel_BuiltIn_Print_Area_11" localSheetId="4">#REF!</definedName>
    <definedName name="Excel_BuiltIn_Print_Area_11">#REF!</definedName>
    <definedName name="Excel_BuiltIn_Print_Area_1_1" localSheetId="1">#REF!</definedName>
    <definedName name="Excel_BuiltIn_Print_Area_1_1" localSheetId="3">#REF!</definedName>
    <definedName name="Excel_BuiltIn_Print_Area_1_1">#REF!</definedName>
    <definedName name="Excel_BuiltIn_Print_Area_1_11" localSheetId="1">#REF!</definedName>
    <definedName name="Excel_BuiltIn_Print_Area_1_11" localSheetId="3">#REF!</definedName>
    <definedName name="Excel_BuiltIn_Print_Area_1_11">#REF!</definedName>
    <definedName name="Excel_BuiltIn_Print_Area_1_1_1" localSheetId="1">#REF!</definedName>
    <definedName name="Excel_BuiltIn_Print_Area_1_1_1" localSheetId="3">#REF!</definedName>
    <definedName name="Excel_BuiltIn_Print_Area_1_1_1">#REF!</definedName>
    <definedName name="Excel_BuiltIn_Print_Area_1_1_11" localSheetId="6">#REF!</definedName>
    <definedName name="Excel_BuiltIn_Print_Area_1_1_11" localSheetId="4">#REF!</definedName>
    <definedName name="Excel_BuiltIn_Print_Area_1_1_11">#REF!</definedName>
    <definedName name="Excel_BuiltIn_Print_Area_1_1_1_1" localSheetId="1">#REF!</definedName>
    <definedName name="Excel_BuiltIn_Print_Area_1_1_1_1" localSheetId="3">#REF!</definedName>
    <definedName name="Excel_BuiltIn_Print_Area_1_1_1_1">#REF!</definedName>
    <definedName name="Excel_BuiltIn_Print_Area_1_1_1_11" localSheetId="6">#REF!</definedName>
    <definedName name="Excel_BuiltIn_Print_Area_1_1_1_11" localSheetId="4">#REF!</definedName>
    <definedName name="Excel_BuiltIn_Print_Area_1_1_1_11">#REF!</definedName>
    <definedName name="Excel_BuiltIn_Print_Area_1_1_1_1_1" localSheetId="6">#REF!</definedName>
    <definedName name="Excel_BuiltIn_Print_Area_1_1_1_1_1" localSheetId="4">#REF!</definedName>
    <definedName name="Excel_BuiltIn_Print_Area_1_1_1_1_1">#REF!</definedName>
    <definedName name="Excel_BuiltIn_Print_Area_1_1_1_1_11" localSheetId="6">#REF!</definedName>
    <definedName name="Excel_BuiltIn_Print_Area_1_1_1_1_11" localSheetId="4">#REF!</definedName>
    <definedName name="Excel_BuiltIn_Print_Area_1_1_1_1_11">#REF!</definedName>
    <definedName name="Excel_BuiltIn_Print_Area_1_1_1_1_1_1" localSheetId="6">#REF!</definedName>
    <definedName name="Excel_BuiltIn_Print_Area_1_1_1_1_1_1" localSheetId="4">#REF!</definedName>
    <definedName name="Excel_BuiltIn_Print_Area_1_1_1_1_1_1">#REF!</definedName>
    <definedName name="Excel_BuiltIn_Print_Area_1_1_1_1_1_11" localSheetId="6">#REF!</definedName>
    <definedName name="Excel_BuiltIn_Print_Area_1_1_1_1_1_11" localSheetId="4">#REF!</definedName>
    <definedName name="Excel_BuiltIn_Print_Area_1_1_1_1_1_11">#REF!</definedName>
    <definedName name="Excel_BuiltIn_Print_Area_1_1_1_1_1_1_1" localSheetId="6">#REF!</definedName>
    <definedName name="Excel_BuiltIn_Print_Area_1_1_1_1_1_1_1" localSheetId="4">#REF!</definedName>
    <definedName name="Excel_BuiltIn_Print_Area_1_1_1_1_1_1_1">#REF!</definedName>
    <definedName name="Excel_BuiltIn_Print_Area_1_1_1_1_1_1_11">NA()</definedName>
    <definedName name="Excel_BuiltIn_Print_Area_1_1_1_1_1_1_1_1">NA()</definedName>
    <definedName name="Excel_BuiltIn_Print_Area_1_1_1_1_1_1_1_1_1" localSheetId="4">#REF!</definedName>
    <definedName name="Excel_BuiltIn_Print_Area_1_1_1_1_1_1_1_1_1">#REF!</definedName>
    <definedName name="Excel_BuiltIn_Print_Area_1_1_1_1_1_1_1_1_11" localSheetId="4">#REF!</definedName>
    <definedName name="Excel_BuiltIn_Print_Area_1_1_1_1_1_1_1_1_11">#REF!</definedName>
    <definedName name="Excel_BuiltIn_Print_Area_1_1_1_1_1_1_1_1_1_1" localSheetId="4">#REF!</definedName>
    <definedName name="Excel_BuiltIn_Print_Area_1_1_1_1_1_1_1_1_1_1">#REF!</definedName>
    <definedName name="Excel_BuiltIn_Print_Area_1_1_1_1_1_1_1_1_1_11" localSheetId="4">#REF!</definedName>
    <definedName name="Excel_BuiltIn_Print_Area_1_1_1_1_1_1_1_1_1_11">#REF!</definedName>
    <definedName name="Excel_BuiltIn_Print_Area_1_1_1_1_1_1_1_12" localSheetId="6">#REF!</definedName>
    <definedName name="Excel_BuiltIn_Print_Area_1_1_1_1_1_1_1_12" localSheetId="4">#REF!</definedName>
    <definedName name="Excel_BuiltIn_Print_Area_1_1_1_1_1_1_1_12">#REF!</definedName>
    <definedName name="Excel_BuiltIn_Print_Area_1_1_1_1_1_1_1_7" localSheetId="6">#REF!</definedName>
    <definedName name="Excel_BuiltIn_Print_Area_1_1_1_1_1_1_1_7" localSheetId="4">#REF!</definedName>
    <definedName name="Excel_BuiltIn_Print_Area_1_1_1_1_1_1_1_7">#REF!</definedName>
    <definedName name="Excel_BuiltIn_Print_Area_1_1_1_1_1_1_1_8" localSheetId="6">#REF!</definedName>
    <definedName name="Excel_BuiltIn_Print_Area_1_1_1_1_1_1_1_8" localSheetId="4">#REF!</definedName>
    <definedName name="Excel_BuiltIn_Print_Area_1_1_1_1_1_1_1_8">#REF!</definedName>
    <definedName name="Excel_BuiltIn_Print_Area_1_1_1_1_1_1_12" localSheetId="6">#REF!</definedName>
    <definedName name="Excel_BuiltIn_Print_Area_1_1_1_1_1_1_12" localSheetId="4">#REF!</definedName>
    <definedName name="Excel_BuiltIn_Print_Area_1_1_1_1_1_1_12">#REF!</definedName>
    <definedName name="Excel_BuiltIn_Print_Area_1_1_1_1_1_1_121" localSheetId="6">#REF!</definedName>
    <definedName name="Excel_BuiltIn_Print_Area_1_1_1_1_1_1_121" localSheetId="4">#REF!</definedName>
    <definedName name="Excel_BuiltIn_Print_Area_1_1_1_1_1_1_121">#REF!</definedName>
    <definedName name="Excel_BuiltIn_Print_Area_1_1_1_1_1_1_7" localSheetId="6">#REF!</definedName>
    <definedName name="Excel_BuiltIn_Print_Area_1_1_1_1_1_1_7" localSheetId="4">#REF!</definedName>
    <definedName name="Excel_BuiltIn_Print_Area_1_1_1_1_1_1_7">#REF!</definedName>
    <definedName name="Excel_BuiltIn_Print_Area_1_1_1_1_1_1_71" localSheetId="6">#REF!</definedName>
    <definedName name="Excel_BuiltIn_Print_Area_1_1_1_1_1_1_71" localSheetId="4">#REF!</definedName>
    <definedName name="Excel_BuiltIn_Print_Area_1_1_1_1_1_1_71">#REF!</definedName>
    <definedName name="Excel_BuiltIn_Print_Area_1_1_1_1_1_1_8" localSheetId="6">#REF!</definedName>
    <definedName name="Excel_BuiltIn_Print_Area_1_1_1_1_1_1_8" localSheetId="4">#REF!</definedName>
    <definedName name="Excel_BuiltIn_Print_Area_1_1_1_1_1_1_8">#REF!</definedName>
    <definedName name="Excel_BuiltIn_Print_Area_1_1_1_1_1_1_81" localSheetId="6">#REF!</definedName>
    <definedName name="Excel_BuiltIn_Print_Area_1_1_1_1_1_1_81" localSheetId="4">#REF!</definedName>
    <definedName name="Excel_BuiltIn_Print_Area_1_1_1_1_1_1_81">#REF!</definedName>
    <definedName name="Excel_BuiltIn_Print_Area_1_1_1_1_1_12" localSheetId="6">#REF!</definedName>
    <definedName name="Excel_BuiltIn_Print_Area_1_1_1_1_1_12" localSheetId="4">#REF!</definedName>
    <definedName name="Excel_BuiltIn_Print_Area_1_1_1_1_1_12">#REF!</definedName>
    <definedName name="Excel_BuiltIn_Print_Area_1_1_1_1_1_7" localSheetId="6">#REF!</definedName>
    <definedName name="Excel_BuiltIn_Print_Area_1_1_1_1_1_7" localSheetId="4">#REF!</definedName>
    <definedName name="Excel_BuiltIn_Print_Area_1_1_1_1_1_7">#REF!</definedName>
    <definedName name="Excel_BuiltIn_Print_Area_1_1_1_1_1_8" localSheetId="6">#REF!</definedName>
    <definedName name="Excel_BuiltIn_Print_Area_1_1_1_1_1_8" localSheetId="4">#REF!</definedName>
    <definedName name="Excel_BuiltIn_Print_Area_1_1_1_1_1_8">#REF!</definedName>
    <definedName name="Excel_BuiltIn_Print_Area_1_1_1_1_10" localSheetId="6">#REF!</definedName>
    <definedName name="Excel_BuiltIn_Print_Area_1_1_1_1_10" localSheetId="4">#REF!</definedName>
    <definedName name="Excel_BuiltIn_Print_Area_1_1_1_1_10">#REF!</definedName>
    <definedName name="Excel_BuiltIn_Print_Area_1_1_1_1_10_12" localSheetId="6">#REF!</definedName>
    <definedName name="Excel_BuiltIn_Print_Area_1_1_1_1_10_12" localSheetId="4">#REF!</definedName>
    <definedName name="Excel_BuiltIn_Print_Area_1_1_1_1_10_12">#REF!</definedName>
    <definedName name="Excel_BuiltIn_Print_Area_1_1_1_1_10_7" localSheetId="6">#REF!</definedName>
    <definedName name="Excel_BuiltIn_Print_Area_1_1_1_1_10_7" localSheetId="4">#REF!</definedName>
    <definedName name="Excel_BuiltIn_Print_Area_1_1_1_1_10_7">#REF!</definedName>
    <definedName name="Excel_BuiltIn_Print_Area_1_1_1_1_10_8" localSheetId="6">#REF!</definedName>
    <definedName name="Excel_BuiltIn_Print_Area_1_1_1_1_10_8" localSheetId="4">#REF!</definedName>
    <definedName name="Excel_BuiltIn_Print_Area_1_1_1_1_10_8">#REF!</definedName>
    <definedName name="Excel_BuiltIn_Print_Area_1_1_1_1_12" localSheetId="6">#REF!</definedName>
    <definedName name="Excel_BuiltIn_Print_Area_1_1_1_1_12" localSheetId="4">#REF!</definedName>
    <definedName name="Excel_BuiltIn_Print_Area_1_1_1_1_12">#REF!</definedName>
    <definedName name="Excel_BuiltIn_Print_Area_1_1_1_1_2" localSheetId="6">#REF!</definedName>
    <definedName name="Excel_BuiltIn_Print_Area_1_1_1_1_2" localSheetId="4">#REF!</definedName>
    <definedName name="Excel_BuiltIn_Print_Area_1_1_1_1_2">#REF!</definedName>
    <definedName name="Excel_BuiltIn_Print_Area_1_1_1_1_7" localSheetId="6">#REF!</definedName>
    <definedName name="Excel_BuiltIn_Print_Area_1_1_1_1_7" localSheetId="4">#REF!</definedName>
    <definedName name="Excel_BuiltIn_Print_Area_1_1_1_1_7">#REF!</definedName>
    <definedName name="Excel_BuiltIn_Print_Area_1_1_1_1_8" localSheetId="6">#REF!</definedName>
    <definedName name="Excel_BuiltIn_Print_Area_1_1_1_1_8" localSheetId="4">#REF!</definedName>
    <definedName name="Excel_BuiltIn_Print_Area_1_1_1_1_8">#REF!</definedName>
    <definedName name="Excel_BuiltIn_Print_Area_1_1_1_10" localSheetId="6">#REF!</definedName>
    <definedName name="Excel_BuiltIn_Print_Area_1_1_1_10" localSheetId="4">#REF!</definedName>
    <definedName name="Excel_BuiltIn_Print_Area_1_1_1_10">#REF!</definedName>
    <definedName name="Excel_BuiltIn_Print_Area_1_1_1_10_1" localSheetId="6">#REF!</definedName>
    <definedName name="Excel_BuiltIn_Print_Area_1_1_1_10_1" localSheetId="4">#REF!</definedName>
    <definedName name="Excel_BuiltIn_Print_Area_1_1_1_10_1">#REF!</definedName>
    <definedName name="Excel_BuiltIn_Print_Area_1_1_1_10_1_12" localSheetId="6">#REF!</definedName>
    <definedName name="Excel_BuiltIn_Print_Area_1_1_1_10_1_12" localSheetId="4">#REF!</definedName>
    <definedName name="Excel_BuiltIn_Print_Area_1_1_1_10_1_12">#REF!</definedName>
    <definedName name="Excel_BuiltIn_Print_Area_1_1_1_10_1_7" localSheetId="6">#REF!</definedName>
    <definedName name="Excel_BuiltIn_Print_Area_1_1_1_10_1_7" localSheetId="4">#REF!</definedName>
    <definedName name="Excel_BuiltIn_Print_Area_1_1_1_10_1_7">#REF!</definedName>
    <definedName name="Excel_BuiltIn_Print_Area_1_1_1_10_1_8" localSheetId="6">#REF!</definedName>
    <definedName name="Excel_BuiltIn_Print_Area_1_1_1_10_1_8" localSheetId="4">#REF!</definedName>
    <definedName name="Excel_BuiltIn_Print_Area_1_1_1_10_1_8">#REF!</definedName>
    <definedName name="Excel_BuiltIn_Print_Area_1_1_1_10_12" localSheetId="6">#REF!</definedName>
    <definedName name="Excel_BuiltIn_Print_Area_1_1_1_10_12" localSheetId="4">#REF!</definedName>
    <definedName name="Excel_BuiltIn_Print_Area_1_1_1_10_12">#REF!</definedName>
    <definedName name="Excel_BuiltIn_Print_Area_1_1_1_10_7" localSheetId="6">#REF!</definedName>
    <definedName name="Excel_BuiltIn_Print_Area_1_1_1_10_7" localSheetId="4">#REF!</definedName>
    <definedName name="Excel_BuiltIn_Print_Area_1_1_1_10_7">#REF!</definedName>
    <definedName name="Excel_BuiltIn_Print_Area_1_1_1_10_8" localSheetId="6">#REF!</definedName>
    <definedName name="Excel_BuiltIn_Print_Area_1_1_1_10_8" localSheetId="4">#REF!</definedName>
    <definedName name="Excel_BuiltIn_Print_Area_1_1_1_10_8">#REF!</definedName>
    <definedName name="Excel_BuiltIn_Print_Area_1_1_1_11" localSheetId="6">#REF!</definedName>
    <definedName name="Excel_BuiltIn_Print_Area_1_1_1_11" localSheetId="4">#REF!</definedName>
    <definedName name="Excel_BuiltIn_Print_Area_1_1_1_11">#REF!</definedName>
    <definedName name="Excel_BuiltIn_Print_Area_1_1_1_11_12" localSheetId="6">#REF!</definedName>
    <definedName name="Excel_BuiltIn_Print_Area_1_1_1_11_12" localSheetId="4">#REF!</definedName>
    <definedName name="Excel_BuiltIn_Print_Area_1_1_1_11_12">#REF!</definedName>
    <definedName name="Excel_BuiltIn_Print_Area_1_1_1_11_7" localSheetId="6">#REF!</definedName>
    <definedName name="Excel_BuiltIn_Print_Area_1_1_1_11_7" localSheetId="4">#REF!</definedName>
    <definedName name="Excel_BuiltIn_Print_Area_1_1_1_11_7">#REF!</definedName>
    <definedName name="Excel_BuiltIn_Print_Area_1_1_1_11_8" localSheetId="6">#REF!</definedName>
    <definedName name="Excel_BuiltIn_Print_Area_1_1_1_11_8" localSheetId="4">#REF!</definedName>
    <definedName name="Excel_BuiltIn_Print_Area_1_1_1_11_8">#REF!</definedName>
    <definedName name="Excel_BuiltIn_Print_Area_1_1_1_12" localSheetId="6">#REF!</definedName>
    <definedName name="Excel_BuiltIn_Print_Area_1_1_1_12" localSheetId="4">#REF!</definedName>
    <definedName name="Excel_BuiltIn_Print_Area_1_1_1_12">#REF!</definedName>
    <definedName name="Excel_BuiltIn_Print_Area_1_1_1_121" localSheetId="6">#REF!</definedName>
    <definedName name="Excel_BuiltIn_Print_Area_1_1_1_121" localSheetId="4">#REF!</definedName>
    <definedName name="Excel_BuiltIn_Print_Area_1_1_1_121">#REF!</definedName>
    <definedName name="Excel_BuiltIn_Print_Area_1_1_1_2" localSheetId="6">#REF!</definedName>
    <definedName name="Excel_BuiltIn_Print_Area_1_1_1_2" localSheetId="4">#REF!</definedName>
    <definedName name="Excel_BuiltIn_Print_Area_1_1_1_2">#REF!</definedName>
    <definedName name="Excel_BuiltIn_Print_Area_1_1_1_21" localSheetId="6">#REF!</definedName>
    <definedName name="Excel_BuiltIn_Print_Area_1_1_1_21" localSheetId="4">#REF!</definedName>
    <definedName name="Excel_BuiltIn_Print_Area_1_1_1_21">#REF!</definedName>
    <definedName name="Excel_BuiltIn_Print_Area_1_1_1_2_1" localSheetId="4">#REF!</definedName>
    <definedName name="Excel_BuiltIn_Print_Area_1_1_1_2_1">#REF!</definedName>
    <definedName name="Excel_BuiltIn_Print_Area_1_1_1_3" localSheetId="6">#REF!</definedName>
    <definedName name="Excel_BuiltIn_Print_Area_1_1_1_3" localSheetId="4">#REF!</definedName>
    <definedName name="Excel_BuiltIn_Print_Area_1_1_1_3">#REF!</definedName>
    <definedName name="Excel_BuiltIn_Print_Area_1_1_1_4" localSheetId="6">#REF!</definedName>
    <definedName name="Excel_BuiltIn_Print_Area_1_1_1_4" localSheetId="4">#REF!</definedName>
    <definedName name="Excel_BuiltIn_Print_Area_1_1_1_4">#REF!</definedName>
    <definedName name="Excel_BuiltIn_Print_Area_1_1_1_7" localSheetId="6">#REF!</definedName>
    <definedName name="Excel_BuiltIn_Print_Area_1_1_1_7" localSheetId="4">#REF!</definedName>
    <definedName name="Excel_BuiltIn_Print_Area_1_1_1_7">#REF!</definedName>
    <definedName name="Excel_BuiltIn_Print_Area_1_1_1_8" localSheetId="6">#REF!</definedName>
    <definedName name="Excel_BuiltIn_Print_Area_1_1_1_8" localSheetId="4">#REF!</definedName>
    <definedName name="Excel_BuiltIn_Print_Area_1_1_1_8">#REF!</definedName>
    <definedName name="Excel_BuiltIn_Print_Area_1_1_10" localSheetId="6">#REF!</definedName>
    <definedName name="Excel_BuiltIn_Print_Area_1_1_10" localSheetId="4">#REF!</definedName>
    <definedName name="Excel_BuiltIn_Print_Area_1_1_10">#REF!</definedName>
    <definedName name="Excel_BuiltIn_Print_Area_1_1_10_1" localSheetId="6">#REF!</definedName>
    <definedName name="Excel_BuiltIn_Print_Area_1_1_10_1" localSheetId="4">#REF!</definedName>
    <definedName name="Excel_BuiltIn_Print_Area_1_1_10_1">#REF!</definedName>
    <definedName name="Excel_BuiltIn_Print_Area_1_1_10_1_1">NA()</definedName>
    <definedName name="Excel_BuiltIn_Print_Area_1_1_10_1_12" localSheetId="6">#REF!</definedName>
    <definedName name="Excel_BuiltIn_Print_Area_1_1_10_1_12" localSheetId="4">#REF!</definedName>
    <definedName name="Excel_BuiltIn_Print_Area_1_1_10_1_12">#REF!</definedName>
    <definedName name="Excel_BuiltIn_Print_Area_1_1_10_1_7" localSheetId="6">#REF!</definedName>
    <definedName name="Excel_BuiltIn_Print_Area_1_1_10_1_7" localSheetId="4">#REF!</definedName>
    <definedName name="Excel_BuiltIn_Print_Area_1_1_10_1_7">#REF!</definedName>
    <definedName name="Excel_BuiltIn_Print_Area_1_1_10_1_8" localSheetId="6">#REF!</definedName>
    <definedName name="Excel_BuiltIn_Print_Area_1_1_10_1_8" localSheetId="4">#REF!</definedName>
    <definedName name="Excel_BuiltIn_Print_Area_1_1_10_1_8">#REF!</definedName>
    <definedName name="Excel_BuiltIn_Print_Area_1_1_10_12" localSheetId="6">#REF!</definedName>
    <definedName name="Excel_BuiltIn_Print_Area_1_1_10_12" localSheetId="4">#REF!</definedName>
    <definedName name="Excel_BuiltIn_Print_Area_1_1_10_12">#REF!</definedName>
    <definedName name="Excel_BuiltIn_Print_Area_1_1_10_2" localSheetId="6">#REF!</definedName>
    <definedName name="Excel_BuiltIn_Print_Area_1_1_10_2" localSheetId="4">#REF!</definedName>
    <definedName name="Excel_BuiltIn_Print_Area_1_1_10_2">#REF!</definedName>
    <definedName name="Excel_BuiltIn_Print_Area_1_1_10_2_12" localSheetId="6">#REF!</definedName>
    <definedName name="Excel_BuiltIn_Print_Area_1_1_10_2_12" localSheetId="4">#REF!</definedName>
    <definedName name="Excel_BuiltIn_Print_Area_1_1_10_2_12">#REF!</definedName>
    <definedName name="Excel_BuiltIn_Print_Area_1_1_10_2_7" localSheetId="6">#REF!</definedName>
    <definedName name="Excel_BuiltIn_Print_Area_1_1_10_2_7" localSheetId="4">#REF!</definedName>
    <definedName name="Excel_BuiltIn_Print_Area_1_1_10_2_7">#REF!</definedName>
    <definedName name="Excel_BuiltIn_Print_Area_1_1_10_2_8" localSheetId="6">#REF!</definedName>
    <definedName name="Excel_BuiltIn_Print_Area_1_1_10_2_8" localSheetId="4">#REF!</definedName>
    <definedName name="Excel_BuiltIn_Print_Area_1_1_10_2_8">#REF!</definedName>
    <definedName name="Excel_BuiltIn_Print_Area_1_1_10_7" localSheetId="6">#REF!</definedName>
    <definedName name="Excel_BuiltIn_Print_Area_1_1_10_7" localSheetId="4">#REF!</definedName>
    <definedName name="Excel_BuiltIn_Print_Area_1_1_10_7">#REF!</definedName>
    <definedName name="Excel_BuiltIn_Print_Area_1_1_10_8" localSheetId="6">#REF!</definedName>
    <definedName name="Excel_BuiltIn_Print_Area_1_1_10_8" localSheetId="4">#REF!</definedName>
    <definedName name="Excel_BuiltIn_Print_Area_1_1_10_8">#REF!</definedName>
    <definedName name="Excel_BuiltIn_Print_Area_1_1_11" localSheetId="6">#REF!</definedName>
    <definedName name="Excel_BuiltIn_Print_Area_1_1_11" localSheetId="4">#REF!</definedName>
    <definedName name="Excel_BuiltIn_Print_Area_1_1_11">#REF!</definedName>
    <definedName name="Excel_BuiltIn_Print_Area_1_1_11_1" localSheetId="6">#REF!</definedName>
    <definedName name="Excel_BuiltIn_Print_Area_1_1_11_1" localSheetId="4">#REF!</definedName>
    <definedName name="Excel_BuiltIn_Print_Area_1_1_11_1">#REF!</definedName>
    <definedName name="Excel_BuiltIn_Print_Area_1_1_11_1_1" localSheetId="6">#REF!</definedName>
    <definedName name="Excel_BuiltIn_Print_Area_1_1_11_1_1" localSheetId="4">#REF!</definedName>
    <definedName name="Excel_BuiltIn_Print_Area_1_1_11_1_1">#REF!</definedName>
    <definedName name="Excel_BuiltIn_Print_Area_1_1_11_1_1_1">NA()</definedName>
    <definedName name="Excel_BuiltIn_Print_Area_1_1_11_1_1_12" localSheetId="6">#REF!</definedName>
    <definedName name="Excel_BuiltIn_Print_Area_1_1_11_1_1_12" localSheetId="4">#REF!</definedName>
    <definedName name="Excel_BuiltIn_Print_Area_1_1_11_1_1_12">#REF!</definedName>
    <definedName name="Excel_BuiltIn_Print_Area_1_1_11_1_1_2" localSheetId="6">#REF!</definedName>
    <definedName name="Excel_BuiltIn_Print_Area_1_1_11_1_1_2" localSheetId="4">#REF!</definedName>
    <definedName name="Excel_BuiltIn_Print_Area_1_1_11_1_1_2">#REF!</definedName>
    <definedName name="Excel_BuiltIn_Print_Area_1_1_11_1_1_7" localSheetId="6">#REF!</definedName>
    <definedName name="Excel_BuiltIn_Print_Area_1_1_11_1_1_7" localSheetId="4">#REF!</definedName>
    <definedName name="Excel_BuiltIn_Print_Area_1_1_11_1_1_7">#REF!</definedName>
    <definedName name="Excel_BuiltIn_Print_Area_1_1_11_1_1_8" localSheetId="6">#REF!</definedName>
    <definedName name="Excel_BuiltIn_Print_Area_1_1_11_1_1_8" localSheetId="4">#REF!</definedName>
    <definedName name="Excel_BuiltIn_Print_Area_1_1_11_1_1_8">#REF!</definedName>
    <definedName name="Excel_BuiltIn_Print_Area_1_1_11_1_12" localSheetId="6">#REF!</definedName>
    <definedName name="Excel_BuiltIn_Print_Area_1_1_11_1_12" localSheetId="4">#REF!</definedName>
    <definedName name="Excel_BuiltIn_Print_Area_1_1_11_1_12">#REF!</definedName>
    <definedName name="Excel_BuiltIn_Print_Area_1_1_11_1_2" localSheetId="6">#REF!</definedName>
    <definedName name="Excel_BuiltIn_Print_Area_1_1_11_1_2" localSheetId="4">#REF!</definedName>
    <definedName name="Excel_BuiltIn_Print_Area_1_1_11_1_2">#REF!</definedName>
    <definedName name="Excel_BuiltIn_Print_Area_1_1_11_1_7" localSheetId="6">#REF!</definedName>
    <definedName name="Excel_BuiltIn_Print_Area_1_1_11_1_7" localSheetId="4">#REF!</definedName>
    <definedName name="Excel_BuiltIn_Print_Area_1_1_11_1_7">#REF!</definedName>
    <definedName name="Excel_BuiltIn_Print_Area_1_1_11_1_8" localSheetId="6">#REF!</definedName>
    <definedName name="Excel_BuiltIn_Print_Area_1_1_11_1_8" localSheetId="4">#REF!</definedName>
    <definedName name="Excel_BuiltIn_Print_Area_1_1_11_1_8">#REF!</definedName>
    <definedName name="Excel_BuiltIn_Print_Area_1_1_11_12" localSheetId="6">#REF!</definedName>
    <definedName name="Excel_BuiltIn_Print_Area_1_1_11_12" localSheetId="4">#REF!</definedName>
    <definedName name="Excel_BuiltIn_Print_Area_1_1_11_12">#REF!</definedName>
    <definedName name="Excel_BuiltIn_Print_Area_1_1_11_3" localSheetId="6">#REF!</definedName>
    <definedName name="Excel_BuiltIn_Print_Area_1_1_11_3" localSheetId="4">#REF!</definedName>
    <definedName name="Excel_BuiltIn_Print_Area_1_1_11_3">#REF!</definedName>
    <definedName name="Excel_BuiltIn_Print_Area_1_1_11_3_12" localSheetId="6">#REF!</definedName>
    <definedName name="Excel_BuiltIn_Print_Area_1_1_11_3_12" localSheetId="4">#REF!</definedName>
    <definedName name="Excel_BuiltIn_Print_Area_1_1_11_3_12">#REF!</definedName>
    <definedName name="Excel_BuiltIn_Print_Area_1_1_11_3_2" localSheetId="6">#REF!</definedName>
    <definedName name="Excel_BuiltIn_Print_Area_1_1_11_3_2" localSheetId="4">#REF!</definedName>
    <definedName name="Excel_BuiltIn_Print_Area_1_1_11_3_2">#REF!</definedName>
    <definedName name="Excel_BuiltIn_Print_Area_1_1_11_3_7" localSheetId="6">#REF!</definedName>
    <definedName name="Excel_BuiltIn_Print_Area_1_1_11_3_7" localSheetId="4">#REF!</definedName>
    <definedName name="Excel_BuiltIn_Print_Area_1_1_11_3_7">#REF!</definedName>
    <definedName name="Excel_BuiltIn_Print_Area_1_1_11_3_8" localSheetId="6">#REF!</definedName>
    <definedName name="Excel_BuiltIn_Print_Area_1_1_11_3_8" localSheetId="4">#REF!</definedName>
    <definedName name="Excel_BuiltIn_Print_Area_1_1_11_3_8">#REF!</definedName>
    <definedName name="Excel_BuiltIn_Print_Area_1_1_11_5" localSheetId="6">#REF!</definedName>
    <definedName name="Excel_BuiltIn_Print_Area_1_1_11_5" localSheetId="4">#REF!</definedName>
    <definedName name="Excel_BuiltIn_Print_Area_1_1_11_5">#REF!</definedName>
    <definedName name="Excel_BuiltIn_Print_Area_1_1_11_5_12" localSheetId="6">#REF!</definedName>
    <definedName name="Excel_BuiltIn_Print_Area_1_1_11_5_12" localSheetId="4">#REF!</definedName>
    <definedName name="Excel_BuiltIn_Print_Area_1_1_11_5_12">#REF!</definedName>
    <definedName name="Excel_BuiltIn_Print_Area_1_1_11_5_2" localSheetId="6">#REF!</definedName>
    <definedName name="Excel_BuiltIn_Print_Area_1_1_11_5_2" localSheetId="4">#REF!</definedName>
    <definedName name="Excel_BuiltIn_Print_Area_1_1_11_5_2">#REF!</definedName>
    <definedName name="Excel_BuiltIn_Print_Area_1_1_11_5_7" localSheetId="6">#REF!</definedName>
    <definedName name="Excel_BuiltIn_Print_Area_1_1_11_5_7" localSheetId="4">#REF!</definedName>
    <definedName name="Excel_BuiltIn_Print_Area_1_1_11_5_7">#REF!</definedName>
    <definedName name="Excel_BuiltIn_Print_Area_1_1_11_5_8" localSheetId="6">#REF!</definedName>
    <definedName name="Excel_BuiltIn_Print_Area_1_1_11_5_8" localSheetId="4">#REF!</definedName>
    <definedName name="Excel_BuiltIn_Print_Area_1_1_11_5_8">#REF!</definedName>
    <definedName name="Excel_BuiltIn_Print_Area_1_1_11_7" localSheetId="6">#REF!</definedName>
    <definedName name="Excel_BuiltIn_Print_Area_1_1_11_7" localSheetId="4">#REF!</definedName>
    <definedName name="Excel_BuiltIn_Print_Area_1_1_11_7">#REF!</definedName>
    <definedName name="Excel_BuiltIn_Print_Area_1_1_11_8" localSheetId="6">#REF!</definedName>
    <definedName name="Excel_BuiltIn_Print_Area_1_1_11_8" localSheetId="4">#REF!</definedName>
    <definedName name="Excel_BuiltIn_Print_Area_1_1_11_8">#REF!</definedName>
    <definedName name="Excel_BuiltIn_Print_Area_1_1_12" localSheetId="1">#REF!</definedName>
    <definedName name="Excel_BuiltIn_Print_Area_1_1_12" localSheetId="3">#REF!</definedName>
    <definedName name="Excel_BuiltIn_Print_Area_1_1_12">#REF!</definedName>
    <definedName name="Excel_BuiltIn_Print_Area_1_1_121" localSheetId="6">#REF!</definedName>
    <definedName name="Excel_BuiltIn_Print_Area_1_1_121" localSheetId="4">#REF!</definedName>
    <definedName name="Excel_BuiltIn_Print_Area_1_1_121">#REF!</definedName>
    <definedName name="Excel_BuiltIn_Print_Area_1_1_122" localSheetId="6">#REF!</definedName>
    <definedName name="Excel_BuiltIn_Print_Area_1_1_122" localSheetId="4">#REF!</definedName>
    <definedName name="Excel_BuiltIn_Print_Area_1_1_122">#REF!</definedName>
    <definedName name="Excel_BuiltIn_Print_Area_1_1_12_1">NA()</definedName>
    <definedName name="Excel_BuiltIn_Print_Area_1_1_12_10" localSheetId="6">#REF!</definedName>
    <definedName name="Excel_BuiltIn_Print_Area_1_1_12_10" localSheetId="4">#REF!</definedName>
    <definedName name="Excel_BuiltIn_Print_Area_1_1_12_10">#REF!</definedName>
    <definedName name="Excel_BuiltIn_Print_Area_1_1_12_10_12" localSheetId="6">#REF!</definedName>
    <definedName name="Excel_BuiltIn_Print_Area_1_1_12_10_12" localSheetId="4">#REF!</definedName>
    <definedName name="Excel_BuiltIn_Print_Area_1_1_12_10_12">#REF!</definedName>
    <definedName name="Excel_BuiltIn_Print_Area_1_1_12_10_7" localSheetId="6">#REF!</definedName>
    <definedName name="Excel_BuiltIn_Print_Area_1_1_12_10_7" localSheetId="4">#REF!</definedName>
    <definedName name="Excel_BuiltIn_Print_Area_1_1_12_10_7">#REF!</definedName>
    <definedName name="Excel_BuiltIn_Print_Area_1_1_12_10_8" localSheetId="6">#REF!</definedName>
    <definedName name="Excel_BuiltIn_Print_Area_1_1_12_10_8" localSheetId="4">#REF!</definedName>
    <definedName name="Excel_BuiltIn_Print_Area_1_1_12_10_8">#REF!</definedName>
    <definedName name="Excel_BuiltIn_Print_Area_1_1_12_12" localSheetId="6">#REF!</definedName>
    <definedName name="Excel_BuiltIn_Print_Area_1_1_12_12" localSheetId="4">#REF!</definedName>
    <definedName name="Excel_BuiltIn_Print_Area_1_1_12_12">#REF!</definedName>
    <definedName name="Excel_BuiltIn_Print_Area_1_1_12_7" localSheetId="6">#REF!</definedName>
    <definedName name="Excel_BuiltIn_Print_Area_1_1_12_7" localSheetId="4">#REF!</definedName>
    <definedName name="Excel_BuiltIn_Print_Area_1_1_12_7">#REF!</definedName>
    <definedName name="Excel_BuiltIn_Print_Area_1_1_12_8" localSheetId="6">#REF!</definedName>
    <definedName name="Excel_BuiltIn_Print_Area_1_1_12_8" localSheetId="4">#REF!</definedName>
    <definedName name="Excel_BuiltIn_Print_Area_1_1_12_8">#REF!</definedName>
    <definedName name="Excel_BuiltIn_Print_Area_1_1_2" localSheetId="6">#REF!</definedName>
    <definedName name="Excel_BuiltIn_Print_Area_1_1_2" localSheetId="4">#REF!</definedName>
    <definedName name="Excel_BuiltIn_Print_Area_1_1_2">#REF!</definedName>
    <definedName name="Excel_BuiltIn_Print_Area_1_1_21" localSheetId="6">#REF!</definedName>
    <definedName name="Excel_BuiltIn_Print_Area_1_1_21" localSheetId="4">#REF!</definedName>
    <definedName name="Excel_BuiltIn_Print_Area_1_1_21">#REF!</definedName>
    <definedName name="Excel_BuiltIn_Print_Area_1_1_2_1" localSheetId="4">#REF!</definedName>
    <definedName name="Excel_BuiltIn_Print_Area_1_1_2_1">#REF!</definedName>
    <definedName name="Excel_BuiltIn_Print_Area_1_1_3" localSheetId="6">#REF!</definedName>
    <definedName name="Excel_BuiltIn_Print_Area_1_1_3" localSheetId="4">#REF!</definedName>
    <definedName name="Excel_BuiltIn_Print_Area_1_1_3">#REF!</definedName>
    <definedName name="Excel_BuiltIn_Print_Area_1_1_4" localSheetId="6">#REF!</definedName>
    <definedName name="Excel_BuiltIn_Print_Area_1_1_4" localSheetId="4">#REF!</definedName>
    <definedName name="Excel_BuiltIn_Print_Area_1_1_4">#REF!</definedName>
    <definedName name="Excel_BuiltIn_Print_Area_1_1_7" localSheetId="6">#REF!</definedName>
    <definedName name="Excel_BuiltIn_Print_Area_1_1_7" localSheetId="4">#REF!</definedName>
    <definedName name="Excel_BuiltIn_Print_Area_1_1_7">#REF!</definedName>
    <definedName name="Excel_BuiltIn_Print_Area_1_1_8" localSheetId="6">#REF!</definedName>
    <definedName name="Excel_BuiltIn_Print_Area_1_1_8" localSheetId="4">#REF!</definedName>
    <definedName name="Excel_BuiltIn_Print_Area_1_1_8">#REF!</definedName>
    <definedName name="Excel_BuiltIn_Print_Area_1_1_81" localSheetId="6">#REF!</definedName>
    <definedName name="Excel_BuiltIn_Print_Area_1_1_81" localSheetId="4">#REF!</definedName>
    <definedName name="Excel_BuiltIn_Print_Area_1_1_81">#REF!</definedName>
    <definedName name="Excel_BuiltIn_Print_Area_1_1_9" localSheetId="6">#REF!</definedName>
    <definedName name="Excel_BuiltIn_Print_Area_1_1_9" localSheetId="4">#REF!</definedName>
    <definedName name="Excel_BuiltIn_Print_Area_1_1_9">#REF!</definedName>
    <definedName name="Excel_BuiltIn_Print_Area_1_1_91" localSheetId="6">#REF!</definedName>
    <definedName name="Excel_BuiltIn_Print_Area_1_1_91" localSheetId="4">#REF!</definedName>
    <definedName name="Excel_BuiltIn_Print_Area_1_1_91">#REF!</definedName>
    <definedName name="Excel_BuiltIn_Print_Area_1_1_9_1" localSheetId="6">#REF!</definedName>
    <definedName name="Excel_BuiltIn_Print_Area_1_1_9_1" localSheetId="4">#REF!</definedName>
    <definedName name="Excel_BuiltIn_Print_Area_1_1_9_1">#REF!</definedName>
    <definedName name="Excel_BuiltIn_Print_Area_1_1_9_11" localSheetId="6">#REF!</definedName>
    <definedName name="Excel_BuiltIn_Print_Area_1_1_9_11" localSheetId="4">#REF!</definedName>
    <definedName name="Excel_BuiltIn_Print_Area_1_1_9_11">#REF!</definedName>
    <definedName name="Excel_BuiltIn_Print_Area_1_1_9_1_1">NA()</definedName>
    <definedName name="Excel_BuiltIn_Print_Area_1_1_9_1_12" localSheetId="6">#REF!</definedName>
    <definedName name="Excel_BuiltIn_Print_Area_1_1_9_1_12" localSheetId="4">#REF!</definedName>
    <definedName name="Excel_BuiltIn_Print_Area_1_1_9_1_12">#REF!</definedName>
    <definedName name="Excel_BuiltIn_Print_Area_1_1_9_1_2">NA()</definedName>
    <definedName name="Excel_BuiltIn_Print_Area_1_1_9_1_7" localSheetId="6">#REF!</definedName>
    <definedName name="Excel_BuiltIn_Print_Area_1_1_9_1_7" localSheetId="4">#REF!</definedName>
    <definedName name="Excel_BuiltIn_Print_Area_1_1_9_1_7">#REF!</definedName>
    <definedName name="Excel_BuiltIn_Print_Area_1_1_9_1_8" localSheetId="6">#REF!</definedName>
    <definedName name="Excel_BuiltIn_Print_Area_1_1_9_1_8" localSheetId="4">#REF!</definedName>
    <definedName name="Excel_BuiltIn_Print_Area_1_1_9_1_8">#REF!</definedName>
    <definedName name="Excel_BuiltIn_Print_Area_1_1_9_12" localSheetId="6">#REF!</definedName>
    <definedName name="Excel_BuiltIn_Print_Area_1_1_9_12" localSheetId="4">#REF!</definedName>
    <definedName name="Excel_BuiltIn_Print_Area_1_1_9_12">#REF!</definedName>
    <definedName name="Excel_BuiltIn_Print_Area_1_1_9_7" localSheetId="6">#REF!</definedName>
    <definedName name="Excel_BuiltIn_Print_Area_1_1_9_7" localSheetId="4">#REF!</definedName>
    <definedName name="Excel_BuiltIn_Print_Area_1_1_9_7">#REF!</definedName>
    <definedName name="Excel_BuiltIn_Print_Area_1_1_9_8" localSheetId="6">#REF!</definedName>
    <definedName name="Excel_BuiltIn_Print_Area_1_1_9_8" localSheetId="4">#REF!</definedName>
    <definedName name="Excel_BuiltIn_Print_Area_1_1_9_8">#REF!</definedName>
    <definedName name="Excel_BuiltIn_Print_Area_1_10" localSheetId="6">#REF!</definedName>
    <definedName name="Excel_BuiltIn_Print_Area_1_10" localSheetId="4">#REF!</definedName>
    <definedName name="Excel_BuiltIn_Print_Area_1_10">#REF!</definedName>
    <definedName name="Excel_BuiltIn_Print_Area_1_10_1" localSheetId="6">#REF!</definedName>
    <definedName name="Excel_BuiltIn_Print_Area_1_10_1" localSheetId="4">#REF!</definedName>
    <definedName name="Excel_BuiltIn_Print_Area_1_10_1">#REF!</definedName>
    <definedName name="Excel_BuiltIn_Print_Area_1_10_1_1">NA()</definedName>
    <definedName name="Excel_BuiltIn_Print_Area_1_10_1_12" localSheetId="6">#REF!</definedName>
    <definedName name="Excel_BuiltIn_Print_Area_1_10_1_12" localSheetId="4">#REF!</definedName>
    <definedName name="Excel_BuiltIn_Print_Area_1_10_1_12">#REF!</definedName>
    <definedName name="Excel_BuiltIn_Print_Area_1_10_1_7" localSheetId="6">#REF!</definedName>
    <definedName name="Excel_BuiltIn_Print_Area_1_10_1_7" localSheetId="4">#REF!</definedName>
    <definedName name="Excel_BuiltIn_Print_Area_1_10_1_7">#REF!</definedName>
    <definedName name="Excel_BuiltIn_Print_Area_1_10_1_8" localSheetId="6">#REF!</definedName>
    <definedName name="Excel_BuiltIn_Print_Area_1_10_1_8" localSheetId="4">#REF!</definedName>
    <definedName name="Excel_BuiltIn_Print_Area_1_10_1_8">#REF!</definedName>
    <definedName name="Excel_BuiltIn_Print_Area_1_10_12" localSheetId="6">#REF!</definedName>
    <definedName name="Excel_BuiltIn_Print_Area_1_10_12" localSheetId="4">#REF!</definedName>
    <definedName name="Excel_BuiltIn_Print_Area_1_10_12">#REF!</definedName>
    <definedName name="Excel_BuiltIn_Print_Area_1_10_7" localSheetId="6">#REF!</definedName>
    <definedName name="Excel_BuiltIn_Print_Area_1_10_7" localSheetId="4">#REF!</definedName>
    <definedName name="Excel_BuiltIn_Print_Area_1_10_7">#REF!</definedName>
    <definedName name="Excel_BuiltIn_Print_Area_1_10_8" localSheetId="6">#REF!</definedName>
    <definedName name="Excel_BuiltIn_Print_Area_1_10_8" localSheetId="4">#REF!</definedName>
    <definedName name="Excel_BuiltIn_Print_Area_1_10_8">#REF!</definedName>
    <definedName name="Excel_BuiltIn_Print_Area_1_11" localSheetId="6">#REF!</definedName>
    <definedName name="Excel_BuiltIn_Print_Area_1_11" localSheetId="4">#REF!</definedName>
    <definedName name="Excel_BuiltIn_Print_Area_1_11">#REF!</definedName>
    <definedName name="Excel_BuiltIn_Print_Area_1_11_1" localSheetId="6">#REF!</definedName>
    <definedName name="Excel_BuiltIn_Print_Area_1_11_1" localSheetId="4">#REF!</definedName>
    <definedName name="Excel_BuiltIn_Print_Area_1_11_1">#REF!</definedName>
    <definedName name="Excel_BuiltIn_Print_Area_1_11_1_1" localSheetId="6">#REF!</definedName>
    <definedName name="Excel_BuiltIn_Print_Area_1_11_1_1" localSheetId="4">#REF!</definedName>
    <definedName name="Excel_BuiltIn_Print_Area_1_11_1_1">#REF!</definedName>
    <definedName name="Excel_BuiltIn_Print_Area_1_11_1_1_1">NA()</definedName>
    <definedName name="Excel_BuiltIn_Print_Area_1_11_1_1_12" localSheetId="6">#REF!</definedName>
    <definedName name="Excel_BuiltIn_Print_Area_1_11_1_1_12" localSheetId="4">#REF!</definedName>
    <definedName name="Excel_BuiltIn_Print_Area_1_11_1_1_12">#REF!</definedName>
    <definedName name="Excel_BuiltIn_Print_Area_1_11_1_1_2" localSheetId="6">#REF!</definedName>
    <definedName name="Excel_BuiltIn_Print_Area_1_11_1_1_2" localSheetId="4">#REF!</definedName>
    <definedName name="Excel_BuiltIn_Print_Area_1_11_1_1_2">#REF!</definedName>
    <definedName name="Excel_BuiltIn_Print_Area_1_11_1_1_7" localSheetId="6">#REF!</definedName>
    <definedName name="Excel_BuiltIn_Print_Area_1_11_1_1_7" localSheetId="4">#REF!</definedName>
    <definedName name="Excel_BuiltIn_Print_Area_1_11_1_1_7">#REF!</definedName>
    <definedName name="Excel_BuiltIn_Print_Area_1_11_1_1_8" localSheetId="6">#REF!</definedName>
    <definedName name="Excel_BuiltIn_Print_Area_1_11_1_1_8" localSheetId="4">#REF!</definedName>
    <definedName name="Excel_BuiltIn_Print_Area_1_11_1_1_8">#REF!</definedName>
    <definedName name="Excel_BuiltIn_Print_Area_1_11_1_12" localSheetId="6">#REF!</definedName>
    <definedName name="Excel_BuiltIn_Print_Area_1_11_1_12" localSheetId="4">#REF!</definedName>
    <definedName name="Excel_BuiltIn_Print_Area_1_11_1_12">#REF!</definedName>
    <definedName name="Excel_BuiltIn_Print_Area_1_11_1_2" localSheetId="6">#REF!</definedName>
    <definedName name="Excel_BuiltIn_Print_Area_1_11_1_2" localSheetId="4">#REF!</definedName>
    <definedName name="Excel_BuiltIn_Print_Area_1_11_1_2">#REF!</definedName>
    <definedName name="Excel_BuiltIn_Print_Area_1_11_1_7" localSheetId="6">#REF!</definedName>
    <definedName name="Excel_BuiltIn_Print_Area_1_11_1_7" localSheetId="4">#REF!</definedName>
    <definedName name="Excel_BuiltIn_Print_Area_1_11_1_7">#REF!</definedName>
    <definedName name="Excel_BuiltIn_Print_Area_1_11_1_8" localSheetId="6">#REF!</definedName>
    <definedName name="Excel_BuiltIn_Print_Area_1_11_1_8" localSheetId="4">#REF!</definedName>
    <definedName name="Excel_BuiltIn_Print_Area_1_11_1_8">#REF!</definedName>
    <definedName name="Excel_BuiltIn_Print_Area_1_11_12" localSheetId="6">#REF!</definedName>
    <definedName name="Excel_BuiltIn_Print_Area_1_11_12" localSheetId="4">#REF!</definedName>
    <definedName name="Excel_BuiltIn_Print_Area_1_11_12">#REF!</definedName>
    <definedName name="Excel_BuiltIn_Print_Area_1_11_3" localSheetId="6">#REF!</definedName>
    <definedName name="Excel_BuiltIn_Print_Area_1_11_3" localSheetId="4">#REF!</definedName>
    <definedName name="Excel_BuiltIn_Print_Area_1_11_3">#REF!</definedName>
    <definedName name="Excel_BuiltIn_Print_Area_1_11_3_12" localSheetId="6">#REF!</definedName>
    <definedName name="Excel_BuiltIn_Print_Area_1_11_3_12" localSheetId="4">#REF!</definedName>
    <definedName name="Excel_BuiltIn_Print_Area_1_11_3_12">#REF!</definedName>
    <definedName name="Excel_BuiltIn_Print_Area_1_11_3_2" localSheetId="6">#REF!</definedName>
    <definedName name="Excel_BuiltIn_Print_Area_1_11_3_2" localSheetId="4">#REF!</definedName>
    <definedName name="Excel_BuiltIn_Print_Area_1_11_3_2">#REF!</definedName>
    <definedName name="Excel_BuiltIn_Print_Area_1_11_3_7" localSheetId="6">#REF!</definedName>
    <definedName name="Excel_BuiltIn_Print_Area_1_11_3_7" localSheetId="4">#REF!</definedName>
    <definedName name="Excel_BuiltIn_Print_Area_1_11_3_7">#REF!</definedName>
    <definedName name="Excel_BuiltIn_Print_Area_1_11_3_8" localSheetId="6">#REF!</definedName>
    <definedName name="Excel_BuiltIn_Print_Area_1_11_3_8" localSheetId="4">#REF!</definedName>
    <definedName name="Excel_BuiltIn_Print_Area_1_11_3_8">#REF!</definedName>
    <definedName name="Excel_BuiltIn_Print_Area_1_11_5" localSheetId="6">#REF!</definedName>
    <definedName name="Excel_BuiltIn_Print_Area_1_11_5" localSheetId="4">#REF!</definedName>
    <definedName name="Excel_BuiltIn_Print_Area_1_11_5">#REF!</definedName>
    <definedName name="Excel_BuiltIn_Print_Area_1_11_5_12" localSheetId="6">#REF!</definedName>
    <definedName name="Excel_BuiltIn_Print_Area_1_11_5_12" localSheetId="4">#REF!</definedName>
    <definedName name="Excel_BuiltIn_Print_Area_1_11_5_12">#REF!</definedName>
    <definedName name="Excel_BuiltIn_Print_Area_1_11_5_2" localSheetId="6">#REF!</definedName>
    <definedName name="Excel_BuiltIn_Print_Area_1_11_5_2" localSheetId="4">#REF!</definedName>
    <definedName name="Excel_BuiltIn_Print_Area_1_11_5_2">#REF!</definedName>
    <definedName name="Excel_BuiltIn_Print_Area_1_11_5_7" localSheetId="6">#REF!</definedName>
    <definedName name="Excel_BuiltIn_Print_Area_1_11_5_7" localSheetId="4">#REF!</definedName>
    <definedName name="Excel_BuiltIn_Print_Area_1_11_5_7">#REF!</definedName>
    <definedName name="Excel_BuiltIn_Print_Area_1_11_5_8" localSheetId="6">#REF!</definedName>
    <definedName name="Excel_BuiltIn_Print_Area_1_11_5_8" localSheetId="4">#REF!</definedName>
    <definedName name="Excel_BuiltIn_Print_Area_1_11_5_8">#REF!</definedName>
    <definedName name="Excel_BuiltIn_Print_Area_1_11_7" localSheetId="6">#REF!</definedName>
    <definedName name="Excel_BuiltIn_Print_Area_1_11_7" localSheetId="4">#REF!</definedName>
    <definedName name="Excel_BuiltIn_Print_Area_1_11_7">#REF!</definedName>
    <definedName name="Excel_BuiltIn_Print_Area_1_11_8" localSheetId="6">#REF!</definedName>
    <definedName name="Excel_BuiltIn_Print_Area_1_11_8" localSheetId="4">#REF!</definedName>
    <definedName name="Excel_BuiltIn_Print_Area_1_11_8">#REF!</definedName>
    <definedName name="Excel_BuiltIn_Print_Area_1_12" localSheetId="6">#REF!</definedName>
    <definedName name="Excel_BuiltIn_Print_Area_1_12" localSheetId="4">#REF!</definedName>
    <definedName name="Excel_BuiltIn_Print_Area_1_12">#REF!</definedName>
    <definedName name="Excel_BuiltIn_Print_Area_1_2" localSheetId="6">#REF!</definedName>
    <definedName name="Excel_BuiltIn_Print_Area_1_2" localSheetId="4">#REF!</definedName>
    <definedName name="Excel_BuiltIn_Print_Area_1_2">#REF!</definedName>
    <definedName name="Excel_BuiltIn_Print_Area_1_3" localSheetId="6">#REF!</definedName>
    <definedName name="Excel_BuiltIn_Print_Area_1_3" localSheetId="4">#REF!</definedName>
    <definedName name="Excel_BuiltIn_Print_Area_1_3">#REF!</definedName>
    <definedName name="Excel_BuiltIn_Print_Area_1_4" localSheetId="6">#REF!</definedName>
    <definedName name="Excel_BuiltIn_Print_Area_1_4" localSheetId="4">#REF!</definedName>
    <definedName name="Excel_BuiltIn_Print_Area_1_4">#REF!</definedName>
    <definedName name="Excel_BuiltIn_Print_Area_1_8" localSheetId="6">#REF!</definedName>
    <definedName name="Excel_BuiltIn_Print_Area_1_8" localSheetId="4">#REF!</definedName>
    <definedName name="Excel_BuiltIn_Print_Area_1_8">#REF!</definedName>
    <definedName name="Excel_BuiltIn_Print_Area_121" localSheetId="6">#REF!</definedName>
    <definedName name="Excel_BuiltIn_Print_Area_121" localSheetId="4">#REF!</definedName>
    <definedName name="Excel_BuiltIn_Print_Area_121">#REF!</definedName>
    <definedName name="Excel_BuiltIn_Print_Area_12_1" localSheetId="6">#REF!</definedName>
    <definedName name="Excel_BuiltIn_Print_Area_12_1" localSheetId="4">#REF!</definedName>
    <definedName name="Excel_BuiltIn_Print_Area_12_1">#REF!</definedName>
    <definedName name="Excel_BuiltIn_Print_Area_12_1_12" localSheetId="6">#REF!</definedName>
    <definedName name="Excel_BuiltIn_Print_Area_12_1_12" localSheetId="4">#REF!</definedName>
    <definedName name="Excel_BuiltIn_Print_Area_12_1_12">#REF!</definedName>
    <definedName name="Excel_BuiltIn_Print_Area_12_1_7" localSheetId="6">#REF!</definedName>
    <definedName name="Excel_BuiltIn_Print_Area_12_1_7" localSheetId="4">#REF!</definedName>
    <definedName name="Excel_BuiltIn_Print_Area_12_1_7">#REF!</definedName>
    <definedName name="Excel_BuiltIn_Print_Area_12_1_8" localSheetId="6">#REF!</definedName>
    <definedName name="Excel_BuiltIn_Print_Area_12_1_8" localSheetId="4">#REF!</definedName>
    <definedName name="Excel_BuiltIn_Print_Area_12_1_8">#REF!</definedName>
    <definedName name="Excel_BuiltIn_Print_Area_3">"$#HIV!.$A$1:$L$17"</definedName>
    <definedName name="Excel_BuiltIn_Print_Titles_1" localSheetId="4">#REF!</definedName>
    <definedName name="Excel_BuiltIn_Print_Titles_1">#REF!</definedName>
    <definedName name="Excel_BuiltIn_Print_Titles_1_1" localSheetId="4">#REF!</definedName>
    <definedName name="Excel_BuiltIn_Print_Titles_1_1">#REF!</definedName>
    <definedName name="Excel_BuiltIn_Print_Titles_1_11">NA()</definedName>
    <definedName name="Excel_BuiltIn_Print_Titles_1_1_1" localSheetId="6">#REF!</definedName>
    <definedName name="Excel_BuiltIn_Print_Titles_1_1_1" localSheetId="4">#REF!</definedName>
    <definedName name="Excel_BuiltIn_Print_Titles_1_1_1">#REF!</definedName>
    <definedName name="Excel_BuiltIn_Print_Titles_1_1_1_1">NA()</definedName>
    <definedName name="Excel_BuiltIn_Print_Titles_1_1_1_12" localSheetId="6">#REF!</definedName>
    <definedName name="Excel_BuiltIn_Print_Titles_1_1_1_12" localSheetId="4">#REF!</definedName>
    <definedName name="Excel_BuiltIn_Print_Titles_1_1_1_12">#REF!</definedName>
    <definedName name="Excel_BuiltIn_Print_Titles_1_1_1_7" localSheetId="6">#REF!</definedName>
    <definedName name="Excel_BuiltIn_Print_Titles_1_1_1_7" localSheetId="4">#REF!</definedName>
    <definedName name="Excel_BuiltIn_Print_Titles_1_1_1_7">#REF!</definedName>
    <definedName name="Excel_BuiltIn_Print_Titles_1_1_1_8" localSheetId="6">#REF!</definedName>
    <definedName name="Excel_BuiltIn_Print_Titles_1_1_1_8" localSheetId="4">#REF!</definedName>
    <definedName name="Excel_BuiltIn_Print_Titles_1_1_1_8">#REF!</definedName>
    <definedName name="Excel_BuiltIn_Print_Titles_1_1_12" localSheetId="6">#REF!</definedName>
    <definedName name="Excel_BuiltIn_Print_Titles_1_1_12" localSheetId="4">#REF!</definedName>
    <definedName name="Excel_BuiltIn_Print_Titles_1_1_12">#REF!</definedName>
    <definedName name="Excel_BuiltIn_Print_Titles_1_1_7" localSheetId="6">#REF!</definedName>
    <definedName name="Excel_BuiltIn_Print_Titles_1_1_7" localSheetId="4">#REF!</definedName>
    <definedName name="Excel_BuiltIn_Print_Titles_1_1_7">#REF!</definedName>
    <definedName name="Excel_BuiltIn_Print_Titles_1_1_8" localSheetId="6">#REF!</definedName>
    <definedName name="Excel_BuiltIn_Print_Titles_1_1_8" localSheetId="4">#REF!</definedName>
    <definedName name="Excel_BuiltIn_Print_Titles_1_1_8">#REF!</definedName>
    <definedName name="Excel_BuiltIn_Print_Titles_1_1_9" localSheetId="6">#REF!</definedName>
    <definedName name="Excel_BuiltIn_Print_Titles_1_1_9" localSheetId="4">#REF!</definedName>
    <definedName name="Excel_BuiltIn_Print_Titles_1_1_9">#REF!</definedName>
    <definedName name="Excel_BuiltIn_Print_Titles_1_1_9_1">NA()</definedName>
    <definedName name="Excel_BuiltIn_Print_Titles_1_1_9_12" localSheetId="6">#REF!</definedName>
    <definedName name="Excel_BuiltIn_Print_Titles_1_1_9_12" localSheetId="4">#REF!</definedName>
    <definedName name="Excel_BuiltIn_Print_Titles_1_1_9_12">#REF!</definedName>
    <definedName name="Excel_BuiltIn_Print_Titles_1_1_9_7" localSheetId="6">#REF!</definedName>
    <definedName name="Excel_BuiltIn_Print_Titles_1_1_9_7" localSheetId="4">#REF!</definedName>
    <definedName name="Excel_BuiltIn_Print_Titles_1_1_9_7">#REF!</definedName>
    <definedName name="Excel_BuiltIn_Print_Titles_1_1_9_8" localSheetId="6">#REF!</definedName>
    <definedName name="Excel_BuiltIn_Print_Titles_1_1_9_8" localSheetId="4">#REF!</definedName>
    <definedName name="Excel_BuiltIn_Print_Titles_1_1_9_8">#REF!</definedName>
    <definedName name="Excel_BuiltIn_Print_Titles_1_9" localSheetId="6">#REF!</definedName>
    <definedName name="Excel_BuiltIn_Print_Titles_1_9" localSheetId="4">#REF!</definedName>
    <definedName name="Excel_BuiltIn_Print_Titles_1_9">#REF!</definedName>
    <definedName name="Excel_BuiltIn_Print_Titles_1_9_1">NA()</definedName>
    <definedName name="Excel_BuiltIn_Print_Titles_1_9_12" localSheetId="6">#REF!</definedName>
    <definedName name="Excel_BuiltIn_Print_Titles_1_9_12" localSheetId="4">#REF!</definedName>
    <definedName name="Excel_BuiltIn_Print_Titles_1_9_12">#REF!</definedName>
    <definedName name="Excel_BuiltIn_Print_Titles_1_9_7" localSheetId="6">#REF!</definedName>
    <definedName name="Excel_BuiltIn_Print_Titles_1_9_7" localSheetId="4">#REF!</definedName>
    <definedName name="Excel_BuiltIn_Print_Titles_1_9_7">#REF!</definedName>
    <definedName name="Excel_BuiltIn_Print_Titles_1_9_8" localSheetId="6">#REF!</definedName>
    <definedName name="Excel_BuiltIn_Print_Titles_1_9_8" localSheetId="4">#REF!</definedName>
    <definedName name="Excel_BuiltIn_Print_Titles_1_9_8">#REF!</definedName>
    <definedName name="Excel_BuiltIn_Print_Titles_10" localSheetId="6">#REF!</definedName>
    <definedName name="Excel_BuiltIn_Print_Titles_10" localSheetId="4">#REF!</definedName>
    <definedName name="Excel_BuiltIn_Print_Titles_10">#REF!</definedName>
    <definedName name="Excel_BuiltIn_Print_Titles_121" localSheetId="6">#REF!</definedName>
    <definedName name="Excel_BuiltIn_Print_Titles_121" localSheetId="4">#REF!</definedName>
    <definedName name="Excel_BuiltIn_Print_Titles_121">#REF!</definedName>
    <definedName name="Excel_BuiltIn_Print_Titles_12_1" localSheetId="6">#REF!</definedName>
    <definedName name="Excel_BuiltIn_Print_Titles_12_1" localSheetId="4">#REF!</definedName>
    <definedName name="Excel_BuiltIn_Print_Titles_12_1">#REF!</definedName>
    <definedName name="Excel_BuiltIn_Print_Titles_12_1_12" localSheetId="6">#REF!</definedName>
    <definedName name="Excel_BuiltIn_Print_Titles_12_1_12" localSheetId="4">#REF!</definedName>
    <definedName name="Excel_BuiltIn_Print_Titles_12_1_12">#REF!</definedName>
    <definedName name="Excel_BuiltIn_Print_Titles_12_1_7" localSheetId="6">#REF!</definedName>
    <definedName name="Excel_BuiltIn_Print_Titles_12_1_7" localSheetId="4">#REF!</definedName>
    <definedName name="Excel_BuiltIn_Print_Titles_12_1_7">#REF!</definedName>
    <definedName name="Excel_BuiltIn_Print_Titles_12_1_8" localSheetId="6">#REF!</definedName>
    <definedName name="Excel_BuiltIn_Print_Titles_12_1_8" localSheetId="4">#REF!</definedName>
    <definedName name="Excel_BuiltIn_Print_Titles_12_1_8">#REF!</definedName>
    <definedName name="Excel_BuiltIn_Print_Titles_3_1" localSheetId="1">#REF!</definedName>
    <definedName name="Excel_BuiltIn_Print_Titles_3_1" localSheetId="3">#REF!</definedName>
    <definedName name="Excel_BuiltIn_Print_Titles_3_1">#REF!</definedName>
    <definedName name="Excel_BuiltIn_Print_Titles_4_1" localSheetId="1">#REF!</definedName>
    <definedName name="Excel_BuiltIn_Print_Titles_4_1" localSheetId="3">#REF!</definedName>
    <definedName name="Excel_BuiltIn_Print_Titles_4_1">#REF!</definedName>
    <definedName name="Excel_BuiltIn_Print_Titles_5_1" localSheetId="4">#REF!</definedName>
    <definedName name="Excel_BuiltIn_Print_Titles_5_1">#REF!</definedName>
    <definedName name="fkeres" localSheetId="1">#REF!</definedName>
    <definedName name="fkeres" localSheetId="3">#REF!</definedName>
    <definedName name="fkeres">#REF!</definedName>
    <definedName name="fkeres_1" localSheetId="6">#REF!</definedName>
    <definedName name="fkeres_1" localSheetId="4">#REF!</definedName>
    <definedName name="fkeres_1">#REF!</definedName>
    <definedName name="fkeres_10" localSheetId="6">#REF!</definedName>
    <definedName name="fkeres_10" localSheetId="4">#REF!</definedName>
    <definedName name="fkeres_10">#REF!</definedName>
    <definedName name="fkeres_10_12" localSheetId="6">#REF!</definedName>
    <definedName name="fkeres_10_12" localSheetId="4">#REF!</definedName>
    <definedName name="fkeres_10_12">#REF!</definedName>
    <definedName name="fkeres_10_7" localSheetId="6">#REF!</definedName>
    <definedName name="fkeres_10_7" localSheetId="4">#REF!</definedName>
    <definedName name="fkeres_10_7">#REF!</definedName>
    <definedName name="fkeres_10_8" localSheetId="6">#REF!</definedName>
    <definedName name="fkeres_10_8" localSheetId="4">#REF!</definedName>
    <definedName name="fkeres_10_8">#REF!</definedName>
    <definedName name="fkeres_11" localSheetId="6">#REF!</definedName>
    <definedName name="fkeres_11" localSheetId="4">#REF!</definedName>
    <definedName name="fkeres_11">#REF!</definedName>
    <definedName name="fkeres_11_1" localSheetId="6">#REF!</definedName>
    <definedName name="fkeres_11_1" localSheetId="4">#REF!</definedName>
    <definedName name="fkeres_11_1">#REF!</definedName>
    <definedName name="fkeres_11_1_1" localSheetId="6">#REF!</definedName>
    <definedName name="fkeres_11_1_1" localSheetId="4">#REF!</definedName>
    <definedName name="fkeres_11_1_1">#REF!</definedName>
    <definedName name="fkeres_11_1_1_1">NA()</definedName>
    <definedName name="fkeres_11_1_1_12" localSheetId="6">#REF!</definedName>
    <definedName name="fkeres_11_1_1_12" localSheetId="4">#REF!</definedName>
    <definedName name="fkeres_11_1_1_12">#REF!</definedName>
    <definedName name="fkeres_11_1_1_2" localSheetId="6">#REF!</definedName>
    <definedName name="fkeres_11_1_1_2" localSheetId="4">#REF!</definedName>
    <definedName name="fkeres_11_1_1_2">#REF!</definedName>
    <definedName name="fkeres_11_1_1_7" localSheetId="6">#REF!</definedName>
    <definedName name="fkeres_11_1_1_7" localSheetId="4">#REF!</definedName>
    <definedName name="fkeres_11_1_1_7">#REF!</definedName>
    <definedName name="fkeres_11_1_1_8" localSheetId="6">#REF!</definedName>
    <definedName name="fkeres_11_1_1_8" localSheetId="4">#REF!</definedName>
    <definedName name="fkeres_11_1_1_8">#REF!</definedName>
    <definedName name="fkeres_11_1_12" localSheetId="6">#REF!</definedName>
    <definedName name="fkeres_11_1_12" localSheetId="4">#REF!</definedName>
    <definedName name="fkeres_11_1_12">#REF!</definedName>
    <definedName name="fkeres_11_1_2" localSheetId="6">#REF!</definedName>
    <definedName name="fkeres_11_1_2" localSheetId="4">#REF!</definedName>
    <definedName name="fkeres_11_1_2">#REF!</definedName>
    <definedName name="fkeres_11_1_7" localSheetId="6">#REF!</definedName>
    <definedName name="fkeres_11_1_7" localSheetId="4">#REF!</definedName>
    <definedName name="fkeres_11_1_7">#REF!</definedName>
    <definedName name="fkeres_11_1_8" localSheetId="6">#REF!</definedName>
    <definedName name="fkeres_11_1_8" localSheetId="4">#REF!</definedName>
    <definedName name="fkeres_11_1_8">#REF!</definedName>
    <definedName name="fkeres_11_12" localSheetId="6">#REF!</definedName>
    <definedName name="fkeres_11_12" localSheetId="4">#REF!</definedName>
    <definedName name="fkeres_11_12">#REF!</definedName>
    <definedName name="fkeres_11_3" localSheetId="6">#REF!</definedName>
    <definedName name="fkeres_11_3" localSheetId="4">#REF!</definedName>
    <definedName name="fkeres_11_3">#REF!</definedName>
    <definedName name="fkeres_11_3_12" localSheetId="6">#REF!</definedName>
    <definedName name="fkeres_11_3_12" localSheetId="4">#REF!</definedName>
    <definedName name="fkeres_11_3_12">#REF!</definedName>
    <definedName name="fkeres_11_3_2" localSheetId="6">#REF!</definedName>
    <definedName name="fkeres_11_3_2" localSheetId="4">#REF!</definedName>
    <definedName name="fkeres_11_3_2">#REF!</definedName>
    <definedName name="fkeres_11_3_7" localSheetId="6">#REF!</definedName>
    <definedName name="fkeres_11_3_7" localSheetId="4">#REF!</definedName>
    <definedName name="fkeres_11_3_7">#REF!</definedName>
    <definedName name="fkeres_11_3_8" localSheetId="6">#REF!</definedName>
    <definedName name="fkeres_11_3_8" localSheetId="4">#REF!</definedName>
    <definedName name="fkeres_11_3_8">#REF!</definedName>
    <definedName name="fkeres_11_5" localSheetId="6">#REF!</definedName>
    <definedName name="fkeres_11_5" localSheetId="4">#REF!</definedName>
    <definedName name="fkeres_11_5">#REF!</definedName>
    <definedName name="fkeres_11_5_12" localSheetId="6">#REF!</definedName>
    <definedName name="fkeres_11_5_12" localSheetId="4">#REF!</definedName>
    <definedName name="fkeres_11_5_12">#REF!</definedName>
    <definedName name="fkeres_11_5_2" localSheetId="6">#REF!</definedName>
    <definedName name="fkeres_11_5_2" localSheetId="4">#REF!</definedName>
    <definedName name="fkeres_11_5_2">#REF!</definedName>
    <definedName name="fkeres_11_5_7" localSheetId="6">#REF!</definedName>
    <definedName name="fkeres_11_5_7" localSheetId="4">#REF!</definedName>
    <definedName name="fkeres_11_5_7">#REF!</definedName>
    <definedName name="fkeres_11_5_8" localSheetId="6">#REF!</definedName>
    <definedName name="fkeres_11_5_8" localSheetId="4">#REF!</definedName>
    <definedName name="fkeres_11_5_8">#REF!</definedName>
    <definedName name="fkeres_11_7" localSheetId="6">#REF!</definedName>
    <definedName name="fkeres_11_7" localSheetId="4">#REF!</definedName>
    <definedName name="fkeres_11_7">#REF!</definedName>
    <definedName name="fkeres_11_8" localSheetId="6">#REF!</definedName>
    <definedName name="fkeres_11_8" localSheetId="4">#REF!</definedName>
    <definedName name="fkeres_11_8">#REF!</definedName>
    <definedName name="fkeres_12" localSheetId="1">#REF!</definedName>
    <definedName name="fkeres_12" localSheetId="3">#REF!</definedName>
    <definedName name="fkeres_12">#REF!</definedName>
    <definedName name="fkeres_121" localSheetId="6">#REF!</definedName>
    <definedName name="fkeres_121" localSheetId="4">#REF!</definedName>
    <definedName name="fkeres_121">#REF!</definedName>
    <definedName name="fkeres_12_1">NA()</definedName>
    <definedName name="fkeres_12_10" localSheetId="6">#REF!</definedName>
    <definedName name="fkeres_12_10" localSheetId="4">#REF!</definedName>
    <definedName name="fkeres_12_10">#REF!</definedName>
    <definedName name="fkeres_12_10_12" localSheetId="6">#REF!</definedName>
    <definedName name="fkeres_12_10_12" localSheetId="4">#REF!</definedName>
    <definedName name="fkeres_12_10_12">#REF!</definedName>
    <definedName name="fkeres_12_10_7" localSheetId="6">#REF!</definedName>
    <definedName name="fkeres_12_10_7" localSheetId="4">#REF!</definedName>
    <definedName name="fkeres_12_10_7">#REF!</definedName>
    <definedName name="fkeres_12_10_8" localSheetId="6">#REF!</definedName>
    <definedName name="fkeres_12_10_8" localSheetId="4">#REF!</definedName>
    <definedName name="fkeres_12_10_8">#REF!</definedName>
    <definedName name="fkeres_12_12" localSheetId="6">#REF!</definedName>
    <definedName name="fkeres_12_12" localSheetId="4">#REF!</definedName>
    <definedName name="fkeres_12_12">#REF!</definedName>
    <definedName name="fkeres_12_7" localSheetId="6">#REF!</definedName>
    <definedName name="fkeres_12_7" localSheetId="4">#REF!</definedName>
    <definedName name="fkeres_12_7">#REF!</definedName>
    <definedName name="fkeres_12_8" localSheetId="6">#REF!</definedName>
    <definedName name="fkeres_12_8" localSheetId="4">#REF!</definedName>
    <definedName name="fkeres_12_8">#REF!</definedName>
    <definedName name="fkeres_2" localSheetId="1">#REF!</definedName>
    <definedName name="fkeres_2" localSheetId="3">#REF!</definedName>
    <definedName name="fkeres_2">#REF!</definedName>
    <definedName name="fkeres_2_1" localSheetId="6">#REF!</definedName>
    <definedName name="fkeres_2_1" localSheetId="4">#REF!</definedName>
    <definedName name="fkeres_2_1">#REF!</definedName>
    <definedName name="fkeres_2_11" localSheetId="6">#REF!</definedName>
    <definedName name="fkeres_2_11" localSheetId="4">#REF!</definedName>
    <definedName name="fkeres_2_11">#REF!</definedName>
    <definedName name="fkeres_2_1_1" localSheetId="4">#REF!</definedName>
    <definedName name="fkeres_2_1_1">#REF!</definedName>
    <definedName name="fkeres_2_10" localSheetId="6">#REF!</definedName>
    <definedName name="fkeres_2_10" localSheetId="4">#REF!</definedName>
    <definedName name="fkeres_2_10">#REF!</definedName>
    <definedName name="fkeres_2_10_12" localSheetId="6">#REF!</definedName>
    <definedName name="fkeres_2_10_12" localSheetId="4">#REF!</definedName>
    <definedName name="fkeres_2_10_12">#REF!</definedName>
    <definedName name="fkeres_2_10_7" localSheetId="6">#REF!</definedName>
    <definedName name="fkeres_2_10_7" localSheetId="4">#REF!</definedName>
    <definedName name="fkeres_2_10_7">#REF!</definedName>
    <definedName name="fkeres_2_10_8" localSheetId="6">#REF!</definedName>
    <definedName name="fkeres_2_10_8" localSheetId="4">#REF!</definedName>
    <definedName name="fkeres_2_10_8">#REF!</definedName>
    <definedName name="fkeres_2_11" localSheetId="6">#REF!</definedName>
    <definedName name="fkeres_2_11" localSheetId="4">#REF!</definedName>
    <definedName name="fkeres_2_11">#REF!</definedName>
    <definedName name="fkeres_2_11_1" localSheetId="6">#REF!</definedName>
    <definedName name="fkeres_2_11_1" localSheetId="4">#REF!</definedName>
    <definedName name="fkeres_2_11_1">#REF!</definedName>
    <definedName name="fkeres_2_11_1_1" localSheetId="6">#REF!</definedName>
    <definedName name="fkeres_2_11_1_1" localSheetId="4">#REF!</definedName>
    <definedName name="fkeres_2_11_1_1">#REF!</definedName>
    <definedName name="fkeres_2_11_1_1_1">NA()</definedName>
    <definedName name="fkeres_2_11_1_1_12" localSheetId="6">#REF!</definedName>
    <definedName name="fkeres_2_11_1_1_12" localSheetId="4">#REF!</definedName>
    <definedName name="fkeres_2_11_1_1_12">#REF!</definedName>
    <definedName name="fkeres_2_11_1_1_2" localSheetId="6">#REF!</definedName>
    <definedName name="fkeres_2_11_1_1_2" localSheetId="4">#REF!</definedName>
    <definedName name="fkeres_2_11_1_1_2">#REF!</definedName>
    <definedName name="fkeres_2_11_1_1_7" localSheetId="6">#REF!</definedName>
    <definedName name="fkeres_2_11_1_1_7" localSheetId="4">#REF!</definedName>
    <definedName name="fkeres_2_11_1_1_7">#REF!</definedName>
    <definedName name="fkeres_2_11_1_1_8" localSheetId="6">#REF!</definedName>
    <definedName name="fkeres_2_11_1_1_8" localSheetId="4">#REF!</definedName>
    <definedName name="fkeres_2_11_1_1_8">#REF!</definedName>
    <definedName name="fkeres_2_11_1_12" localSheetId="6">#REF!</definedName>
    <definedName name="fkeres_2_11_1_12" localSheetId="4">#REF!</definedName>
    <definedName name="fkeres_2_11_1_12">#REF!</definedName>
    <definedName name="fkeres_2_11_1_2" localSheetId="6">#REF!</definedName>
    <definedName name="fkeres_2_11_1_2" localSheetId="4">#REF!</definedName>
    <definedName name="fkeres_2_11_1_2">#REF!</definedName>
    <definedName name="fkeres_2_11_1_7" localSheetId="6">#REF!</definedName>
    <definedName name="fkeres_2_11_1_7" localSheetId="4">#REF!</definedName>
    <definedName name="fkeres_2_11_1_7">#REF!</definedName>
    <definedName name="fkeres_2_11_1_8" localSheetId="6">#REF!</definedName>
    <definedName name="fkeres_2_11_1_8" localSheetId="4">#REF!</definedName>
    <definedName name="fkeres_2_11_1_8">#REF!</definedName>
    <definedName name="fkeres_2_11_12" localSheetId="6">#REF!</definedName>
    <definedName name="fkeres_2_11_12" localSheetId="4">#REF!</definedName>
    <definedName name="fkeres_2_11_12">#REF!</definedName>
    <definedName name="fkeres_2_11_3" localSheetId="6">#REF!</definedName>
    <definedName name="fkeres_2_11_3" localSheetId="4">#REF!</definedName>
    <definedName name="fkeres_2_11_3">#REF!</definedName>
    <definedName name="fkeres_2_11_3_12" localSheetId="6">#REF!</definedName>
    <definedName name="fkeres_2_11_3_12" localSheetId="4">#REF!</definedName>
    <definedName name="fkeres_2_11_3_12">#REF!</definedName>
    <definedName name="fkeres_2_11_3_2" localSheetId="6">#REF!</definedName>
    <definedName name="fkeres_2_11_3_2" localSheetId="4">#REF!</definedName>
    <definedName name="fkeres_2_11_3_2">#REF!</definedName>
    <definedName name="fkeres_2_11_3_7" localSheetId="6">#REF!</definedName>
    <definedName name="fkeres_2_11_3_7" localSheetId="4">#REF!</definedName>
    <definedName name="fkeres_2_11_3_7">#REF!</definedName>
    <definedName name="fkeres_2_11_3_8" localSheetId="6">#REF!</definedName>
    <definedName name="fkeres_2_11_3_8" localSheetId="4">#REF!</definedName>
    <definedName name="fkeres_2_11_3_8">#REF!</definedName>
    <definedName name="fkeres_2_11_5" localSheetId="6">#REF!</definedName>
    <definedName name="fkeres_2_11_5" localSheetId="4">#REF!</definedName>
    <definedName name="fkeres_2_11_5">#REF!</definedName>
    <definedName name="fkeres_2_11_5_12" localSheetId="6">#REF!</definedName>
    <definedName name="fkeres_2_11_5_12" localSheetId="4">#REF!</definedName>
    <definedName name="fkeres_2_11_5_12">#REF!</definedName>
    <definedName name="fkeres_2_11_5_2" localSheetId="6">#REF!</definedName>
    <definedName name="fkeres_2_11_5_2" localSheetId="4">#REF!</definedName>
    <definedName name="fkeres_2_11_5_2">#REF!</definedName>
    <definedName name="fkeres_2_11_5_7" localSheetId="6">#REF!</definedName>
    <definedName name="fkeres_2_11_5_7" localSheetId="4">#REF!</definedName>
    <definedName name="fkeres_2_11_5_7">#REF!</definedName>
    <definedName name="fkeres_2_11_5_8" localSheetId="6">#REF!</definedName>
    <definedName name="fkeres_2_11_5_8" localSheetId="4">#REF!</definedName>
    <definedName name="fkeres_2_11_5_8">#REF!</definedName>
    <definedName name="fkeres_2_11_7" localSheetId="6">#REF!</definedName>
    <definedName name="fkeres_2_11_7" localSheetId="4">#REF!</definedName>
    <definedName name="fkeres_2_11_7">#REF!</definedName>
    <definedName name="fkeres_2_11_8" localSheetId="6">#REF!</definedName>
    <definedName name="fkeres_2_11_8" localSheetId="4">#REF!</definedName>
    <definedName name="fkeres_2_11_8">#REF!</definedName>
    <definedName name="fkeres_2_12" localSheetId="1">#REF!</definedName>
    <definedName name="fkeres_2_12" localSheetId="3">#REF!</definedName>
    <definedName name="fkeres_2_12">#REF!</definedName>
    <definedName name="fkeres_2_121" localSheetId="6">#REF!</definedName>
    <definedName name="fkeres_2_121" localSheetId="4">#REF!</definedName>
    <definedName name="fkeres_2_121">#REF!</definedName>
    <definedName name="fkeres_2_12_1">NA()</definedName>
    <definedName name="fkeres_2_12_10" localSheetId="6">#REF!</definedName>
    <definedName name="fkeres_2_12_10" localSheetId="4">#REF!</definedName>
    <definedName name="fkeres_2_12_10">#REF!</definedName>
    <definedName name="fkeres_2_12_10_12" localSheetId="6">#REF!</definedName>
    <definedName name="fkeres_2_12_10_12" localSheetId="4">#REF!</definedName>
    <definedName name="fkeres_2_12_10_12">#REF!</definedName>
    <definedName name="fkeres_2_12_10_7" localSheetId="6">#REF!</definedName>
    <definedName name="fkeres_2_12_10_7" localSheetId="4">#REF!</definedName>
    <definedName name="fkeres_2_12_10_7">#REF!</definedName>
    <definedName name="fkeres_2_12_10_8" localSheetId="6">#REF!</definedName>
    <definedName name="fkeres_2_12_10_8" localSheetId="4">#REF!</definedName>
    <definedName name="fkeres_2_12_10_8">#REF!</definedName>
    <definedName name="fkeres_2_12_12" localSheetId="6">#REF!</definedName>
    <definedName name="fkeres_2_12_12" localSheetId="4">#REF!</definedName>
    <definedName name="fkeres_2_12_12">#REF!</definedName>
    <definedName name="fkeres_2_12_7" localSheetId="6">#REF!</definedName>
    <definedName name="fkeres_2_12_7" localSheetId="4">#REF!</definedName>
    <definedName name="fkeres_2_12_7">#REF!</definedName>
    <definedName name="fkeres_2_12_8" localSheetId="6">#REF!</definedName>
    <definedName name="fkeres_2_12_8" localSheetId="4">#REF!</definedName>
    <definedName name="fkeres_2_12_8">#REF!</definedName>
    <definedName name="fkeres_2_2" localSheetId="6">#REF!</definedName>
    <definedName name="fkeres_2_2" localSheetId="4">#REF!</definedName>
    <definedName name="fkeres_2_2">#REF!</definedName>
    <definedName name="fkeres_2_3" localSheetId="6">#REF!</definedName>
    <definedName name="fkeres_2_3" localSheetId="4">#REF!</definedName>
    <definedName name="fkeres_2_3">#REF!</definedName>
    <definedName name="fkeres_2_4" localSheetId="6">#REF!</definedName>
    <definedName name="fkeres_2_4" localSheetId="4">#REF!</definedName>
    <definedName name="fkeres_2_4">#REF!</definedName>
    <definedName name="fkeres_2_7" localSheetId="6">#REF!</definedName>
    <definedName name="fkeres_2_7" localSheetId="4">#REF!</definedName>
    <definedName name="fkeres_2_7">#REF!</definedName>
    <definedName name="fkeres_2_8" localSheetId="6">#REF!</definedName>
    <definedName name="fkeres_2_8" localSheetId="4">#REF!</definedName>
    <definedName name="fkeres_2_8">#REF!</definedName>
    <definedName name="fkeres_2_9" localSheetId="6">#REF!</definedName>
    <definedName name="fkeres_2_9" localSheetId="4">#REF!</definedName>
    <definedName name="fkeres_2_9">#REF!</definedName>
    <definedName name="fkeres_2_9_1">NA()</definedName>
    <definedName name="fkeres_2_9_12" localSheetId="6">#REF!</definedName>
    <definedName name="fkeres_2_9_12" localSheetId="4">#REF!</definedName>
    <definedName name="fkeres_2_9_12">#REF!</definedName>
    <definedName name="fkeres_2_9_7" localSheetId="6">#REF!</definedName>
    <definedName name="fkeres_2_9_7" localSheetId="4">#REF!</definedName>
    <definedName name="fkeres_2_9_7">#REF!</definedName>
    <definedName name="fkeres_2_9_8" localSheetId="6">#REF!</definedName>
    <definedName name="fkeres_2_9_8" localSheetId="4">#REF!</definedName>
    <definedName name="fkeres_2_9_8">#REF!</definedName>
    <definedName name="fkeres_20" localSheetId="1">#REF!</definedName>
    <definedName name="fkeres_20" localSheetId="3">#REF!</definedName>
    <definedName name="fkeres_20">#REF!</definedName>
    <definedName name="fkeres_20_1" localSheetId="6">#REF!</definedName>
    <definedName name="fkeres_20_1" localSheetId="4">#REF!</definedName>
    <definedName name="fkeres_20_1">#REF!</definedName>
    <definedName name="fkeres_20_10" localSheetId="6">#REF!</definedName>
    <definedName name="fkeres_20_10" localSheetId="4">#REF!</definedName>
    <definedName name="fkeres_20_10">#REF!</definedName>
    <definedName name="fkeres_20_10_12" localSheetId="6">#REF!</definedName>
    <definedName name="fkeres_20_10_12" localSheetId="4">#REF!</definedName>
    <definedName name="fkeres_20_10_12">#REF!</definedName>
    <definedName name="fkeres_20_10_7" localSheetId="6">#REF!</definedName>
    <definedName name="fkeres_20_10_7" localSheetId="4">#REF!</definedName>
    <definedName name="fkeres_20_10_7">#REF!</definedName>
    <definedName name="fkeres_20_10_8" localSheetId="6">#REF!</definedName>
    <definedName name="fkeres_20_10_8" localSheetId="4">#REF!</definedName>
    <definedName name="fkeres_20_10_8">#REF!</definedName>
    <definedName name="fkeres_20_11" localSheetId="6">#REF!</definedName>
    <definedName name="fkeres_20_11" localSheetId="4">#REF!</definedName>
    <definedName name="fkeres_20_11">#REF!</definedName>
    <definedName name="fkeres_20_11_1" localSheetId="6">#REF!</definedName>
    <definedName name="fkeres_20_11_1" localSheetId="4">#REF!</definedName>
    <definedName name="fkeres_20_11_1">#REF!</definedName>
    <definedName name="fkeres_20_11_1_" localSheetId="6">#REF!</definedName>
    <definedName name="fkeres_20_11_1_" localSheetId="4">#REF!</definedName>
    <definedName name="fkeres_20_11_1_">#REF!</definedName>
    <definedName name="fkeres_20_11_1__12" localSheetId="6">#REF!</definedName>
    <definedName name="fkeres_20_11_1__12" localSheetId="4">#REF!</definedName>
    <definedName name="fkeres_20_11_1__12">#REF!</definedName>
    <definedName name="fkeres_20_11_1__2" localSheetId="6">#REF!</definedName>
    <definedName name="fkeres_20_11_1__2" localSheetId="4">#REF!</definedName>
    <definedName name="fkeres_20_11_1__2">#REF!</definedName>
    <definedName name="fkeres_20_11_1__8" localSheetId="6">#REF!</definedName>
    <definedName name="fkeres_20_11_1__8" localSheetId="4">#REF!</definedName>
    <definedName name="fkeres_20_11_1__8">#REF!</definedName>
    <definedName name="fkeres_20_11_1_1" localSheetId="6">#REF!</definedName>
    <definedName name="fkeres_20_11_1_1" localSheetId="4">#REF!</definedName>
    <definedName name="fkeres_20_11_1_1">#REF!</definedName>
    <definedName name="fkeres_20_11_1_1_1">NA()</definedName>
    <definedName name="fkeres_20_11_1_1_12" localSheetId="6">#REF!</definedName>
    <definedName name="fkeres_20_11_1_1_12" localSheetId="4">#REF!</definedName>
    <definedName name="fkeres_20_11_1_1_12">#REF!</definedName>
    <definedName name="fkeres_20_11_1_1_2" localSheetId="6">#REF!</definedName>
    <definedName name="fkeres_20_11_1_1_2" localSheetId="4">#REF!</definedName>
    <definedName name="fkeres_20_11_1_1_2">#REF!</definedName>
    <definedName name="fkeres_20_11_1_1_7" localSheetId="6">#REF!</definedName>
    <definedName name="fkeres_20_11_1_1_7" localSheetId="4">#REF!</definedName>
    <definedName name="fkeres_20_11_1_1_7">#REF!</definedName>
    <definedName name="fkeres_20_11_1_1_8" localSheetId="6">#REF!</definedName>
    <definedName name="fkeres_20_11_1_1_8" localSheetId="4">#REF!</definedName>
    <definedName name="fkeres_20_11_1_1_8">#REF!</definedName>
    <definedName name="fkeres_20_11_1_12" localSheetId="6">#REF!</definedName>
    <definedName name="fkeres_20_11_1_12" localSheetId="4">#REF!</definedName>
    <definedName name="fkeres_20_11_1_12">#REF!</definedName>
    <definedName name="fkeres_20_11_1_2" localSheetId="6">#REF!</definedName>
    <definedName name="fkeres_20_11_1_2" localSheetId="4">#REF!</definedName>
    <definedName name="fkeres_20_11_1_2">#REF!</definedName>
    <definedName name="fkeres_20_11_1_7" localSheetId="6">#REF!</definedName>
    <definedName name="fkeres_20_11_1_7" localSheetId="4">#REF!</definedName>
    <definedName name="fkeres_20_11_1_7">#REF!</definedName>
    <definedName name="fkeres_20_11_1_8" localSheetId="6">#REF!</definedName>
    <definedName name="fkeres_20_11_1_8" localSheetId="4">#REF!</definedName>
    <definedName name="fkeres_20_11_1_8">#REF!</definedName>
    <definedName name="fkeres_20_11_12" localSheetId="6">#REF!</definedName>
    <definedName name="fkeres_20_11_12" localSheetId="4">#REF!</definedName>
    <definedName name="fkeres_20_11_12">#REF!</definedName>
    <definedName name="fkeres_20_11_3" localSheetId="6">#REF!</definedName>
    <definedName name="fkeres_20_11_3" localSheetId="4">#REF!</definedName>
    <definedName name="fkeres_20_11_3">#REF!</definedName>
    <definedName name="fkeres_20_11_3_12" localSheetId="6">#REF!</definedName>
    <definedName name="fkeres_20_11_3_12" localSheetId="4">#REF!</definedName>
    <definedName name="fkeres_20_11_3_12">#REF!</definedName>
    <definedName name="fkeres_20_11_3_2" localSheetId="6">#REF!</definedName>
    <definedName name="fkeres_20_11_3_2" localSheetId="4">#REF!</definedName>
    <definedName name="fkeres_20_11_3_2">#REF!</definedName>
    <definedName name="fkeres_20_11_3_7" localSheetId="6">#REF!</definedName>
    <definedName name="fkeres_20_11_3_7" localSheetId="4">#REF!</definedName>
    <definedName name="fkeres_20_11_3_7">#REF!</definedName>
    <definedName name="fkeres_20_11_3_8" localSheetId="6">#REF!</definedName>
    <definedName name="fkeres_20_11_3_8" localSheetId="4">#REF!</definedName>
    <definedName name="fkeres_20_11_3_8">#REF!</definedName>
    <definedName name="fkeres_20_11_5" localSheetId="6">#REF!</definedName>
    <definedName name="fkeres_20_11_5" localSheetId="4">#REF!</definedName>
    <definedName name="fkeres_20_11_5">#REF!</definedName>
    <definedName name="fkeres_20_11_5_12" localSheetId="6">#REF!</definedName>
    <definedName name="fkeres_20_11_5_12" localSheetId="4">#REF!</definedName>
    <definedName name="fkeres_20_11_5_12">#REF!</definedName>
    <definedName name="fkeres_20_11_5_2" localSheetId="6">#REF!</definedName>
    <definedName name="fkeres_20_11_5_2" localSheetId="4">#REF!</definedName>
    <definedName name="fkeres_20_11_5_2">#REF!</definedName>
    <definedName name="fkeres_20_11_5_7" localSheetId="6">#REF!</definedName>
    <definedName name="fkeres_20_11_5_7" localSheetId="4">#REF!</definedName>
    <definedName name="fkeres_20_11_5_7">#REF!</definedName>
    <definedName name="fkeres_20_11_5_8" localSheetId="6">#REF!</definedName>
    <definedName name="fkeres_20_11_5_8" localSheetId="4">#REF!</definedName>
    <definedName name="fkeres_20_11_5_8">#REF!</definedName>
    <definedName name="fkeres_20_11_7" localSheetId="6">#REF!</definedName>
    <definedName name="fkeres_20_11_7" localSheetId="4">#REF!</definedName>
    <definedName name="fkeres_20_11_7">#REF!</definedName>
    <definedName name="fkeres_20_11_8" localSheetId="6">#REF!</definedName>
    <definedName name="fkeres_20_11_8" localSheetId="4">#REF!</definedName>
    <definedName name="fkeres_20_11_8">#REF!</definedName>
    <definedName name="fkeres_20_12" localSheetId="1">#REF!</definedName>
    <definedName name="fkeres_20_12" localSheetId="3">#REF!</definedName>
    <definedName name="fkeres_20_12">#REF!</definedName>
    <definedName name="fkeres_20_121" localSheetId="6">#REF!</definedName>
    <definedName name="fkeres_20_121" localSheetId="4">#REF!</definedName>
    <definedName name="fkeres_20_121">#REF!</definedName>
    <definedName name="fkeres_20_12_1">NA()</definedName>
    <definedName name="fkeres_20_12_10" localSheetId="6">#REF!</definedName>
    <definedName name="fkeres_20_12_10" localSheetId="4">#REF!</definedName>
    <definedName name="fkeres_20_12_10">#REF!</definedName>
    <definedName name="fkeres_20_12_10_12" localSheetId="6">#REF!</definedName>
    <definedName name="fkeres_20_12_10_12" localSheetId="4">#REF!</definedName>
    <definedName name="fkeres_20_12_10_12">#REF!</definedName>
    <definedName name="fkeres_20_12_10_7" localSheetId="6">#REF!</definedName>
    <definedName name="fkeres_20_12_10_7" localSheetId="4">#REF!</definedName>
    <definedName name="fkeres_20_12_10_7">#REF!</definedName>
    <definedName name="fkeres_20_12_10_8" localSheetId="6">#REF!</definedName>
    <definedName name="fkeres_20_12_10_8" localSheetId="4">#REF!</definedName>
    <definedName name="fkeres_20_12_10_8">#REF!</definedName>
    <definedName name="fkeres_20_12_12" localSheetId="6">#REF!</definedName>
    <definedName name="fkeres_20_12_12" localSheetId="4">#REF!</definedName>
    <definedName name="fkeres_20_12_12">#REF!</definedName>
    <definedName name="fkeres_20_12_7" localSheetId="6">#REF!</definedName>
    <definedName name="fkeres_20_12_7" localSheetId="4">#REF!</definedName>
    <definedName name="fkeres_20_12_7">#REF!</definedName>
    <definedName name="fkeres_20_12_8" localSheetId="6">#REF!</definedName>
    <definedName name="fkeres_20_12_8" localSheetId="4">#REF!</definedName>
    <definedName name="fkeres_20_12_8">#REF!</definedName>
    <definedName name="fkeres_20_2" localSheetId="6">#REF!</definedName>
    <definedName name="fkeres_20_2" localSheetId="4">#REF!</definedName>
    <definedName name="fkeres_20_2">#REF!</definedName>
    <definedName name="fkeres_20_3" localSheetId="6">#REF!</definedName>
    <definedName name="fkeres_20_3" localSheetId="4">#REF!</definedName>
    <definedName name="fkeres_20_3">#REF!</definedName>
    <definedName name="fkeres_20_4" localSheetId="6">#REF!</definedName>
    <definedName name="fkeres_20_4" localSheetId="4">#REF!</definedName>
    <definedName name="fkeres_20_4">#REF!</definedName>
    <definedName name="fkeres_20_7" localSheetId="6">#REF!</definedName>
    <definedName name="fkeres_20_7" localSheetId="4">#REF!</definedName>
    <definedName name="fkeres_20_7">#REF!</definedName>
    <definedName name="fkeres_20_8" localSheetId="6">#REF!</definedName>
    <definedName name="fkeres_20_8" localSheetId="4">#REF!</definedName>
    <definedName name="fkeres_20_8">#REF!</definedName>
    <definedName name="fkeres_20_9" localSheetId="6">#REF!</definedName>
    <definedName name="fkeres_20_9" localSheetId="4">#REF!</definedName>
    <definedName name="fkeres_20_9">#REF!</definedName>
    <definedName name="fkeres_20_9_1">NA()</definedName>
    <definedName name="fkeres_20_9_12" localSheetId="6">#REF!</definedName>
    <definedName name="fkeres_20_9_12" localSheetId="4">#REF!</definedName>
    <definedName name="fkeres_20_9_12">#REF!</definedName>
    <definedName name="fkeres_20_9_7" localSheetId="6">#REF!</definedName>
    <definedName name="fkeres_20_9_7" localSheetId="4">#REF!</definedName>
    <definedName name="fkeres_20_9_7">#REF!</definedName>
    <definedName name="fkeres_20_9_8" localSheetId="6">#REF!</definedName>
    <definedName name="fkeres_20_9_8" localSheetId="4">#REF!</definedName>
    <definedName name="fkeres_20_9_8">#REF!</definedName>
    <definedName name="fkeres_21" localSheetId="6">#REF!</definedName>
    <definedName name="fkeres_21" localSheetId="4">#REF!</definedName>
    <definedName name="fkeres_21">#REF!</definedName>
    <definedName name="fkeres_21_12" localSheetId="6">#REF!</definedName>
    <definedName name="fkeres_21_12" localSheetId="4">#REF!</definedName>
    <definedName name="fkeres_21_12">#REF!</definedName>
    <definedName name="fkeres_21_2" localSheetId="6">#REF!</definedName>
    <definedName name="fkeres_21_2" localSheetId="4">#REF!</definedName>
    <definedName name="fkeres_21_2">#REF!</definedName>
    <definedName name="fkeres_21_8" localSheetId="6">#REF!</definedName>
    <definedName name="fkeres_21_8" localSheetId="4">#REF!</definedName>
    <definedName name="fkeres_21_8">#REF!</definedName>
    <definedName name="fkeres_3" localSheetId="6">#REF!</definedName>
    <definedName name="fkeres_3" localSheetId="4">#REF!</definedName>
    <definedName name="fkeres_3">#REF!</definedName>
    <definedName name="fkeres_33" localSheetId="4">#REF!</definedName>
    <definedName name="fkeres_33">#REF!</definedName>
    <definedName name="fkeres_4" localSheetId="6">#REF!</definedName>
    <definedName name="fkeres_4" localSheetId="4">#REF!</definedName>
    <definedName name="fkeres_4">#REF!</definedName>
    <definedName name="fkeres_7" localSheetId="6">#REF!</definedName>
    <definedName name="fkeres_7" localSheetId="4">#REF!</definedName>
    <definedName name="fkeres_7">#REF!</definedName>
    <definedName name="fkeres_8" localSheetId="6">#REF!</definedName>
    <definedName name="fkeres_8" localSheetId="4">#REF!</definedName>
    <definedName name="fkeres_8">#REF!</definedName>
    <definedName name="fkeres_9" localSheetId="6">#REF!</definedName>
    <definedName name="fkeres_9" localSheetId="4">#REF!</definedName>
    <definedName name="fkeres_9">#REF!</definedName>
    <definedName name="fkeres_9_1">NA()</definedName>
    <definedName name="fkeres_9_12" localSheetId="6">#REF!</definedName>
    <definedName name="fkeres_9_12" localSheetId="4">#REF!</definedName>
    <definedName name="fkeres_9_12">#REF!</definedName>
    <definedName name="fkeres_9_7" localSheetId="6">#REF!</definedName>
    <definedName name="fkeres_9_7" localSheetId="4">#REF!</definedName>
    <definedName name="fkeres_9_7">#REF!</definedName>
    <definedName name="fkeres_9_8" localSheetId="6">#REF!</definedName>
    <definedName name="fkeres_9_8" localSheetId="4">#REF!</definedName>
    <definedName name="fkeres_9_8">#REF!</definedName>
    <definedName name="FKERES_BLOKK" localSheetId="1">#REF!</definedName>
    <definedName name="FKERES_BLOKK" localSheetId="3">#REF!</definedName>
    <definedName name="FKERES_BLOKK">#REF!</definedName>
    <definedName name="FKERES_BLOKK_1" localSheetId="6">#REF!</definedName>
    <definedName name="FKERES_BLOKK_1" localSheetId="4">#REF!</definedName>
    <definedName name="FKERES_BLOKK_1">#REF!</definedName>
    <definedName name="FKERES_BLOKK_10" localSheetId="6">#REF!</definedName>
    <definedName name="FKERES_BLOKK_10" localSheetId="4">#REF!</definedName>
    <definedName name="FKERES_BLOKK_10">#REF!</definedName>
    <definedName name="FKERES_BLOKK_10_12" localSheetId="6">#REF!</definedName>
    <definedName name="FKERES_BLOKK_10_12" localSheetId="4">#REF!</definedName>
    <definedName name="FKERES_BLOKK_10_12">#REF!</definedName>
    <definedName name="FKERES_BLOKK_10_7" localSheetId="6">#REF!</definedName>
    <definedName name="FKERES_BLOKK_10_7" localSheetId="4">#REF!</definedName>
    <definedName name="FKERES_BLOKK_10_7">#REF!</definedName>
    <definedName name="FKERES_BLOKK_10_8" localSheetId="6">#REF!</definedName>
    <definedName name="FKERES_BLOKK_10_8" localSheetId="4">#REF!</definedName>
    <definedName name="FKERES_BLOKK_10_8">#REF!</definedName>
    <definedName name="FKERES_BLOKK_11" localSheetId="6">#REF!</definedName>
    <definedName name="FKERES_BLOKK_11" localSheetId="4">#REF!</definedName>
    <definedName name="FKERES_BLOKK_11">#REF!</definedName>
    <definedName name="FKERES_BLOKK_11_1" localSheetId="6">#REF!</definedName>
    <definedName name="FKERES_BLOKK_11_1" localSheetId="4">#REF!</definedName>
    <definedName name="FKERES_BLOKK_11_1">#REF!</definedName>
    <definedName name="FKERES_BLOKK_11_1_1" localSheetId="6">#REF!</definedName>
    <definedName name="FKERES_BLOKK_11_1_1" localSheetId="4">#REF!</definedName>
    <definedName name="FKERES_BLOKK_11_1_1">#REF!</definedName>
    <definedName name="FKERES_BLOKK_11_1_1_1">NA()</definedName>
    <definedName name="FKERES_BLOKK_11_1_1_12" localSheetId="6">#REF!</definedName>
    <definedName name="FKERES_BLOKK_11_1_1_12" localSheetId="4">#REF!</definedName>
    <definedName name="FKERES_BLOKK_11_1_1_12">#REF!</definedName>
    <definedName name="FKERES_BLOKK_11_1_1_2" localSheetId="6">#REF!</definedName>
    <definedName name="FKERES_BLOKK_11_1_1_2" localSheetId="4">#REF!</definedName>
    <definedName name="FKERES_BLOKK_11_1_1_2">#REF!</definedName>
    <definedName name="FKERES_BLOKK_11_1_1_7" localSheetId="6">#REF!</definedName>
    <definedName name="FKERES_BLOKK_11_1_1_7" localSheetId="4">#REF!</definedName>
    <definedName name="FKERES_BLOKK_11_1_1_7">#REF!</definedName>
    <definedName name="FKERES_BLOKK_11_1_1_8" localSheetId="6">#REF!</definedName>
    <definedName name="FKERES_BLOKK_11_1_1_8" localSheetId="4">#REF!</definedName>
    <definedName name="FKERES_BLOKK_11_1_1_8">#REF!</definedName>
    <definedName name="FKERES_BLOKK_11_1_12" localSheetId="6">#REF!</definedName>
    <definedName name="FKERES_BLOKK_11_1_12" localSheetId="4">#REF!</definedName>
    <definedName name="FKERES_BLOKK_11_1_12">#REF!</definedName>
    <definedName name="FKERES_BLOKK_11_1_2" localSheetId="6">#REF!</definedName>
    <definedName name="FKERES_BLOKK_11_1_2" localSheetId="4">#REF!</definedName>
    <definedName name="FKERES_BLOKK_11_1_2">#REF!</definedName>
    <definedName name="FKERES_BLOKK_11_1_7" localSheetId="6">#REF!</definedName>
    <definedName name="FKERES_BLOKK_11_1_7" localSheetId="4">#REF!</definedName>
    <definedName name="FKERES_BLOKK_11_1_7">#REF!</definedName>
    <definedName name="FKERES_BLOKK_11_1_8" localSheetId="6">#REF!</definedName>
    <definedName name="FKERES_BLOKK_11_1_8" localSheetId="4">#REF!</definedName>
    <definedName name="FKERES_BLOKK_11_1_8">#REF!</definedName>
    <definedName name="FKERES_BLOKK_11_12" localSheetId="6">#REF!</definedName>
    <definedName name="FKERES_BLOKK_11_12" localSheetId="4">#REF!</definedName>
    <definedName name="FKERES_BLOKK_11_12">#REF!</definedName>
    <definedName name="FKERES_BLOKK_11_3" localSheetId="6">#REF!</definedName>
    <definedName name="FKERES_BLOKK_11_3" localSheetId="4">#REF!</definedName>
    <definedName name="FKERES_BLOKK_11_3">#REF!</definedName>
    <definedName name="FKERES_BLOKK_11_3_12" localSheetId="6">#REF!</definedName>
    <definedName name="FKERES_BLOKK_11_3_12" localSheetId="4">#REF!</definedName>
    <definedName name="FKERES_BLOKK_11_3_12">#REF!</definedName>
    <definedName name="FKERES_BLOKK_11_3_2" localSheetId="6">#REF!</definedName>
    <definedName name="FKERES_BLOKK_11_3_2" localSheetId="4">#REF!</definedName>
    <definedName name="FKERES_BLOKK_11_3_2">#REF!</definedName>
    <definedName name="FKERES_BLOKK_11_3_7" localSheetId="6">#REF!</definedName>
    <definedName name="FKERES_BLOKK_11_3_7" localSheetId="4">#REF!</definedName>
    <definedName name="FKERES_BLOKK_11_3_7">#REF!</definedName>
    <definedName name="FKERES_BLOKK_11_3_8" localSheetId="6">#REF!</definedName>
    <definedName name="FKERES_BLOKK_11_3_8" localSheetId="4">#REF!</definedName>
    <definedName name="FKERES_BLOKK_11_3_8">#REF!</definedName>
    <definedName name="FKERES_BLOKK_11_5" localSheetId="6">#REF!</definedName>
    <definedName name="FKERES_BLOKK_11_5" localSheetId="4">#REF!</definedName>
    <definedName name="FKERES_BLOKK_11_5">#REF!</definedName>
    <definedName name="FKERES_BLOKK_11_5_12" localSheetId="6">#REF!</definedName>
    <definedName name="FKERES_BLOKK_11_5_12" localSheetId="4">#REF!</definedName>
    <definedName name="FKERES_BLOKK_11_5_12">#REF!</definedName>
    <definedName name="FKERES_BLOKK_11_5_2" localSheetId="6">#REF!</definedName>
    <definedName name="FKERES_BLOKK_11_5_2" localSheetId="4">#REF!</definedName>
    <definedName name="FKERES_BLOKK_11_5_2">#REF!</definedName>
    <definedName name="FKERES_BLOKK_11_5_7" localSheetId="6">#REF!</definedName>
    <definedName name="FKERES_BLOKK_11_5_7" localSheetId="4">#REF!</definedName>
    <definedName name="FKERES_BLOKK_11_5_7">#REF!</definedName>
    <definedName name="FKERES_BLOKK_11_5_8" localSheetId="6">#REF!</definedName>
    <definedName name="FKERES_BLOKK_11_5_8" localSheetId="4">#REF!</definedName>
    <definedName name="FKERES_BLOKK_11_5_8">#REF!</definedName>
    <definedName name="FKERES_BLOKK_11_7" localSheetId="6">#REF!</definedName>
    <definedName name="FKERES_BLOKK_11_7" localSheetId="4">#REF!</definedName>
    <definedName name="FKERES_BLOKK_11_7">#REF!</definedName>
    <definedName name="FKERES_BLOKK_11_8" localSheetId="6">#REF!</definedName>
    <definedName name="FKERES_BLOKK_11_8" localSheetId="4">#REF!</definedName>
    <definedName name="FKERES_BLOKK_11_8">#REF!</definedName>
    <definedName name="FKERES_BLOKK_12" localSheetId="1">#REF!</definedName>
    <definedName name="FKERES_BLOKK_12" localSheetId="3">#REF!</definedName>
    <definedName name="FKERES_BLOKK_12">#REF!</definedName>
    <definedName name="FKERES_BLOKK_121" localSheetId="6">#REF!</definedName>
    <definedName name="FKERES_BLOKK_121" localSheetId="4">#REF!</definedName>
    <definedName name="FKERES_BLOKK_121">#REF!</definedName>
    <definedName name="FKERES_BLOKK_12_1">NA()</definedName>
    <definedName name="FKERES_BLOKK_12_10" localSheetId="6">#REF!</definedName>
    <definedName name="FKERES_BLOKK_12_10" localSheetId="4">#REF!</definedName>
    <definedName name="FKERES_BLOKK_12_10">#REF!</definedName>
    <definedName name="FKERES_BLOKK_12_10_12" localSheetId="6">#REF!</definedName>
    <definedName name="FKERES_BLOKK_12_10_12" localSheetId="4">#REF!</definedName>
    <definedName name="FKERES_BLOKK_12_10_12">#REF!</definedName>
    <definedName name="FKERES_BLOKK_12_10_7" localSheetId="6">#REF!</definedName>
    <definedName name="FKERES_BLOKK_12_10_7" localSheetId="4">#REF!</definedName>
    <definedName name="FKERES_BLOKK_12_10_7">#REF!</definedName>
    <definedName name="FKERES_BLOKK_12_10_8" localSheetId="6">#REF!</definedName>
    <definedName name="FKERES_BLOKK_12_10_8" localSheetId="4">#REF!</definedName>
    <definedName name="FKERES_BLOKK_12_10_8">#REF!</definedName>
    <definedName name="FKERES_BLOKK_12_12" localSheetId="6">#REF!</definedName>
    <definedName name="FKERES_BLOKK_12_12" localSheetId="4">#REF!</definedName>
    <definedName name="FKERES_BLOKK_12_12">#REF!</definedName>
    <definedName name="FKERES_BLOKK_12_7" localSheetId="6">#REF!</definedName>
    <definedName name="FKERES_BLOKK_12_7" localSheetId="4">#REF!</definedName>
    <definedName name="FKERES_BLOKK_12_7">#REF!</definedName>
    <definedName name="FKERES_BLOKK_12_8" localSheetId="6">#REF!</definedName>
    <definedName name="FKERES_BLOKK_12_8" localSheetId="4">#REF!</definedName>
    <definedName name="FKERES_BLOKK_12_8">#REF!</definedName>
    <definedName name="FKERES_BLOKK_15" localSheetId="1">#REF!</definedName>
    <definedName name="FKERES_BLOKK_15" localSheetId="3">#REF!</definedName>
    <definedName name="FKERES_BLOKK_15">#REF!</definedName>
    <definedName name="FKERES_BLOKK_15_1" localSheetId="6">#REF!</definedName>
    <definedName name="FKERES_BLOKK_15_1" localSheetId="4">#REF!</definedName>
    <definedName name="FKERES_BLOKK_15_1">#REF!</definedName>
    <definedName name="FKERES_BLOKK_15_10" localSheetId="6">#REF!</definedName>
    <definedName name="FKERES_BLOKK_15_10" localSheetId="4">#REF!</definedName>
    <definedName name="FKERES_BLOKK_15_10">#REF!</definedName>
    <definedName name="FKERES_BLOKK_15_10_12" localSheetId="6">#REF!</definedName>
    <definedName name="FKERES_BLOKK_15_10_12" localSheetId="4">#REF!</definedName>
    <definedName name="FKERES_BLOKK_15_10_12">#REF!</definedName>
    <definedName name="FKERES_BLOKK_15_10_7" localSheetId="6">#REF!</definedName>
    <definedName name="FKERES_BLOKK_15_10_7" localSheetId="4">#REF!</definedName>
    <definedName name="FKERES_BLOKK_15_10_7">#REF!</definedName>
    <definedName name="FKERES_BLOKK_15_10_8" localSheetId="6">#REF!</definedName>
    <definedName name="FKERES_BLOKK_15_10_8" localSheetId="4">#REF!</definedName>
    <definedName name="FKERES_BLOKK_15_10_8">#REF!</definedName>
    <definedName name="FKERES_BLOKK_15_11" localSheetId="6">#REF!</definedName>
    <definedName name="FKERES_BLOKK_15_11" localSheetId="4">#REF!</definedName>
    <definedName name="FKERES_BLOKK_15_11">#REF!</definedName>
    <definedName name="FKERES_BLOKK_15_11_1" localSheetId="6">#REF!</definedName>
    <definedName name="FKERES_BLOKK_15_11_1" localSheetId="4">#REF!</definedName>
    <definedName name="FKERES_BLOKK_15_11_1">#REF!</definedName>
    <definedName name="FKERES_BLOKK_15_11_1_1" localSheetId="6">#REF!</definedName>
    <definedName name="FKERES_BLOKK_15_11_1_1" localSheetId="4">#REF!</definedName>
    <definedName name="FKERES_BLOKK_15_11_1_1">#REF!</definedName>
    <definedName name="FKERES_BLOKK_15_11_1_1_1">NA()</definedName>
    <definedName name="FKERES_BLOKK_15_11_1_1_12" localSheetId="6">#REF!</definedName>
    <definedName name="FKERES_BLOKK_15_11_1_1_12" localSheetId="4">#REF!</definedName>
    <definedName name="FKERES_BLOKK_15_11_1_1_12">#REF!</definedName>
    <definedName name="FKERES_BLOKK_15_11_1_1_2" localSheetId="6">#REF!</definedName>
    <definedName name="FKERES_BLOKK_15_11_1_1_2" localSheetId="4">#REF!</definedName>
    <definedName name="FKERES_BLOKK_15_11_1_1_2">#REF!</definedName>
    <definedName name="FKERES_BLOKK_15_11_1_1_7" localSheetId="6">#REF!</definedName>
    <definedName name="FKERES_BLOKK_15_11_1_1_7" localSheetId="4">#REF!</definedName>
    <definedName name="FKERES_BLOKK_15_11_1_1_7">#REF!</definedName>
    <definedName name="FKERES_BLOKK_15_11_1_1_8" localSheetId="6">#REF!</definedName>
    <definedName name="FKERES_BLOKK_15_11_1_1_8" localSheetId="4">#REF!</definedName>
    <definedName name="FKERES_BLOKK_15_11_1_1_8">#REF!</definedName>
    <definedName name="FKERES_BLOKK_15_11_1_12" localSheetId="6">#REF!</definedName>
    <definedName name="FKERES_BLOKK_15_11_1_12" localSheetId="4">#REF!</definedName>
    <definedName name="FKERES_BLOKK_15_11_1_12">#REF!</definedName>
    <definedName name="FKERES_BLOKK_15_11_1_2" localSheetId="6">#REF!</definedName>
    <definedName name="FKERES_BLOKK_15_11_1_2" localSheetId="4">#REF!</definedName>
    <definedName name="FKERES_BLOKK_15_11_1_2">#REF!</definedName>
    <definedName name="FKERES_BLOKK_15_11_1_7" localSheetId="6">#REF!</definedName>
    <definedName name="FKERES_BLOKK_15_11_1_7" localSheetId="4">#REF!</definedName>
    <definedName name="FKERES_BLOKK_15_11_1_7">#REF!</definedName>
    <definedName name="FKERES_BLOKK_15_11_1_8" localSheetId="6">#REF!</definedName>
    <definedName name="FKERES_BLOKK_15_11_1_8" localSheetId="4">#REF!</definedName>
    <definedName name="FKERES_BLOKK_15_11_1_8">#REF!</definedName>
    <definedName name="FKERES_BLOKK_15_11_12" localSheetId="6">#REF!</definedName>
    <definedName name="FKERES_BLOKK_15_11_12" localSheetId="4">#REF!</definedName>
    <definedName name="FKERES_BLOKK_15_11_12">#REF!</definedName>
    <definedName name="FKERES_BLOKK_15_11_3" localSheetId="6">#REF!</definedName>
    <definedName name="FKERES_BLOKK_15_11_3" localSheetId="4">#REF!</definedName>
    <definedName name="FKERES_BLOKK_15_11_3">#REF!</definedName>
    <definedName name="FKERES_BLOKK_15_11_3_12" localSheetId="6">#REF!</definedName>
    <definedName name="FKERES_BLOKK_15_11_3_12" localSheetId="4">#REF!</definedName>
    <definedName name="FKERES_BLOKK_15_11_3_12">#REF!</definedName>
    <definedName name="FKERES_BLOKK_15_11_3_2" localSheetId="6">#REF!</definedName>
    <definedName name="FKERES_BLOKK_15_11_3_2" localSheetId="4">#REF!</definedName>
    <definedName name="FKERES_BLOKK_15_11_3_2">#REF!</definedName>
    <definedName name="FKERES_BLOKK_15_11_3_7" localSheetId="6">#REF!</definedName>
    <definedName name="FKERES_BLOKK_15_11_3_7" localSheetId="4">#REF!</definedName>
    <definedName name="FKERES_BLOKK_15_11_3_7">#REF!</definedName>
    <definedName name="FKERES_BLOKK_15_11_3_8" localSheetId="6">#REF!</definedName>
    <definedName name="FKERES_BLOKK_15_11_3_8" localSheetId="4">#REF!</definedName>
    <definedName name="FKERES_BLOKK_15_11_3_8">#REF!</definedName>
    <definedName name="FKERES_BLOKK_15_11_5" localSheetId="6">#REF!</definedName>
    <definedName name="FKERES_BLOKK_15_11_5" localSheetId="4">#REF!</definedName>
    <definedName name="FKERES_BLOKK_15_11_5">#REF!</definedName>
    <definedName name="FKERES_BLOKK_15_11_5_12" localSheetId="6">#REF!</definedName>
    <definedName name="FKERES_BLOKK_15_11_5_12" localSheetId="4">#REF!</definedName>
    <definedName name="FKERES_BLOKK_15_11_5_12">#REF!</definedName>
    <definedName name="FKERES_BLOKK_15_11_5_2" localSheetId="6">#REF!</definedName>
    <definedName name="FKERES_BLOKK_15_11_5_2" localSheetId="4">#REF!</definedName>
    <definedName name="FKERES_BLOKK_15_11_5_2">#REF!</definedName>
    <definedName name="FKERES_BLOKK_15_11_5_7" localSheetId="6">#REF!</definedName>
    <definedName name="FKERES_BLOKK_15_11_5_7" localSheetId="4">#REF!</definedName>
    <definedName name="FKERES_BLOKK_15_11_5_7">#REF!</definedName>
    <definedName name="FKERES_BLOKK_15_11_5_8" localSheetId="6">#REF!</definedName>
    <definedName name="FKERES_BLOKK_15_11_5_8" localSheetId="4">#REF!</definedName>
    <definedName name="FKERES_BLOKK_15_11_5_8">#REF!</definedName>
    <definedName name="FKERES_BLOKK_15_11_7" localSheetId="6">#REF!</definedName>
    <definedName name="FKERES_BLOKK_15_11_7" localSheetId="4">#REF!</definedName>
    <definedName name="FKERES_BLOKK_15_11_7">#REF!</definedName>
    <definedName name="FKERES_BLOKK_15_11_8" localSheetId="6">#REF!</definedName>
    <definedName name="FKERES_BLOKK_15_11_8" localSheetId="4">#REF!</definedName>
    <definedName name="FKERES_BLOKK_15_11_8">#REF!</definedName>
    <definedName name="FKERES_BLOKK_15_12" localSheetId="1">#REF!</definedName>
    <definedName name="FKERES_BLOKK_15_12" localSheetId="3">#REF!</definedName>
    <definedName name="FKERES_BLOKK_15_12">#REF!</definedName>
    <definedName name="FKERES_BLOKK_15_121" localSheetId="6">#REF!</definedName>
    <definedName name="FKERES_BLOKK_15_121" localSheetId="4">#REF!</definedName>
    <definedName name="FKERES_BLOKK_15_121">#REF!</definedName>
    <definedName name="FKERES_BLOKK_15_12_1">NA()</definedName>
    <definedName name="FKERES_BLOKK_15_12_10" localSheetId="6">#REF!</definedName>
    <definedName name="FKERES_BLOKK_15_12_10" localSheetId="4">#REF!</definedName>
    <definedName name="FKERES_BLOKK_15_12_10">#REF!</definedName>
    <definedName name="FKERES_BLOKK_15_12_10_12" localSheetId="6">#REF!</definedName>
    <definedName name="FKERES_BLOKK_15_12_10_12" localSheetId="4">#REF!</definedName>
    <definedName name="FKERES_BLOKK_15_12_10_12">#REF!</definedName>
    <definedName name="FKERES_BLOKK_15_12_10_7" localSheetId="6">#REF!</definedName>
    <definedName name="FKERES_BLOKK_15_12_10_7" localSheetId="4">#REF!</definedName>
    <definedName name="FKERES_BLOKK_15_12_10_7">#REF!</definedName>
    <definedName name="FKERES_BLOKK_15_12_10_8" localSheetId="6">#REF!</definedName>
    <definedName name="FKERES_BLOKK_15_12_10_8" localSheetId="4">#REF!</definedName>
    <definedName name="FKERES_BLOKK_15_12_10_8">#REF!</definedName>
    <definedName name="FKERES_BLOKK_15_12_12" localSheetId="6">#REF!</definedName>
    <definedName name="FKERES_BLOKK_15_12_12" localSheetId="4">#REF!</definedName>
    <definedName name="FKERES_BLOKK_15_12_12">#REF!</definedName>
    <definedName name="FKERES_BLOKK_15_12_7" localSheetId="6">#REF!</definedName>
    <definedName name="FKERES_BLOKK_15_12_7" localSheetId="4">#REF!</definedName>
    <definedName name="FKERES_BLOKK_15_12_7">#REF!</definedName>
    <definedName name="FKERES_BLOKK_15_12_8" localSheetId="6">#REF!</definedName>
    <definedName name="FKERES_BLOKK_15_12_8" localSheetId="4">#REF!</definedName>
    <definedName name="FKERES_BLOKK_15_12_8">#REF!</definedName>
    <definedName name="FKERES_BLOKK_15_2" localSheetId="6">#REF!</definedName>
    <definedName name="FKERES_BLOKK_15_2" localSheetId="4">#REF!</definedName>
    <definedName name="FKERES_BLOKK_15_2">#REF!</definedName>
    <definedName name="FKERES_BLOKK_15_3" localSheetId="6">#REF!</definedName>
    <definedName name="FKERES_BLOKK_15_3" localSheetId="4">#REF!</definedName>
    <definedName name="FKERES_BLOKK_15_3">#REF!</definedName>
    <definedName name="FKERES_BLOKK_15_4" localSheetId="6">#REF!</definedName>
    <definedName name="FKERES_BLOKK_15_4" localSheetId="4">#REF!</definedName>
    <definedName name="FKERES_BLOKK_15_4">#REF!</definedName>
    <definedName name="FKERES_BLOKK_15_7" localSheetId="6">#REF!</definedName>
    <definedName name="FKERES_BLOKK_15_7" localSheetId="4">#REF!</definedName>
    <definedName name="FKERES_BLOKK_15_7">#REF!</definedName>
    <definedName name="FKERES_BLOKK_15_8" localSheetId="6">#REF!</definedName>
    <definedName name="FKERES_BLOKK_15_8" localSheetId="4">#REF!</definedName>
    <definedName name="FKERES_BLOKK_15_8">#REF!</definedName>
    <definedName name="FKERES_BLOKK_15_9" localSheetId="6">#REF!</definedName>
    <definedName name="FKERES_BLOKK_15_9" localSheetId="4">#REF!</definedName>
    <definedName name="FKERES_BLOKK_15_9">#REF!</definedName>
    <definedName name="FKERES_BLOKK_15_9_1">NA()</definedName>
    <definedName name="FKERES_BLOKK_15_9_12" localSheetId="6">#REF!</definedName>
    <definedName name="FKERES_BLOKK_15_9_12" localSheetId="4">#REF!</definedName>
    <definedName name="FKERES_BLOKK_15_9_12">#REF!</definedName>
    <definedName name="FKERES_BLOKK_15_9_7" localSheetId="6">#REF!</definedName>
    <definedName name="FKERES_BLOKK_15_9_7" localSheetId="4">#REF!</definedName>
    <definedName name="FKERES_BLOKK_15_9_7">#REF!</definedName>
    <definedName name="FKERES_BLOKK_15_9_8" localSheetId="6">#REF!</definedName>
    <definedName name="FKERES_BLOKK_15_9_8" localSheetId="4">#REF!</definedName>
    <definedName name="FKERES_BLOKK_15_9_8">#REF!</definedName>
    <definedName name="FKERES_BLOKK_2" localSheetId="1">#REF!</definedName>
    <definedName name="FKERES_BLOKK_2" localSheetId="3">#REF!</definedName>
    <definedName name="FKERES_BLOKK_2">#REF!</definedName>
    <definedName name="FKERES_BLOKK_2_1" localSheetId="6">#REF!</definedName>
    <definedName name="FKERES_BLOKK_2_1" localSheetId="4">#REF!</definedName>
    <definedName name="FKERES_BLOKK_2_1">#REF!</definedName>
    <definedName name="FKERES_BLOKK_2_11" localSheetId="6">#REF!</definedName>
    <definedName name="FKERES_BLOKK_2_11" localSheetId="4">#REF!</definedName>
    <definedName name="FKERES_BLOKK_2_11">#REF!</definedName>
    <definedName name="FKERES_BLOKK_2_1_1" localSheetId="4">#REF!</definedName>
    <definedName name="FKERES_BLOKK_2_1_1">#REF!</definedName>
    <definedName name="FKERES_BLOKK_2_10" localSheetId="6">#REF!</definedName>
    <definedName name="FKERES_BLOKK_2_10" localSheetId="4">#REF!</definedName>
    <definedName name="FKERES_BLOKK_2_10">#REF!</definedName>
    <definedName name="FKERES_BLOKK_2_10_12" localSheetId="6">#REF!</definedName>
    <definedName name="FKERES_BLOKK_2_10_12" localSheetId="4">#REF!</definedName>
    <definedName name="FKERES_BLOKK_2_10_12">#REF!</definedName>
    <definedName name="FKERES_BLOKK_2_10_7" localSheetId="6">#REF!</definedName>
    <definedName name="FKERES_BLOKK_2_10_7" localSheetId="4">#REF!</definedName>
    <definedName name="FKERES_BLOKK_2_10_7">#REF!</definedName>
    <definedName name="FKERES_BLOKK_2_10_8" localSheetId="6">#REF!</definedName>
    <definedName name="FKERES_BLOKK_2_10_8" localSheetId="4">#REF!</definedName>
    <definedName name="FKERES_BLOKK_2_10_8">#REF!</definedName>
    <definedName name="FKERES_BLOKK_2_11" localSheetId="6">#REF!</definedName>
    <definedName name="FKERES_BLOKK_2_11" localSheetId="4">#REF!</definedName>
    <definedName name="FKERES_BLOKK_2_11">#REF!</definedName>
    <definedName name="FKERES_BLOKK_2_11_1" localSheetId="6">#REF!</definedName>
    <definedName name="FKERES_BLOKK_2_11_1" localSheetId="4">#REF!</definedName>
    <definedName name="FKERES_BLOKK_2_11_1">#REF!</definedName>
    <definedName name="FKERES_BLOKK_2_11_1_1" localSheetId="6">#REF!</definedName>
    <definedName name="FKERES_BLOKK_2_11_1_1" localSheetId="4">#REF!</definedName>
    <definedName name="FKERES_BLOKK_2_11_1_1">#REF!</definedName>
    <definedName name="FKERES_BLOKK_2_11_1_1_1">NA()</definedName>
    <definedName name="FKERES_BLOKK_2_11_1_1_12" localSheetId="6">#REF!</definedName>
    <definedName name="FKERES_BLOKK_2_11_1_1_12" localSheetId="4">#REF!</definedName>
    <definedName name="FKERES_BLOKK_2_11_1_1_12">#REF!</definedName>
    <definedName name="FKERES_BLOKK_2_11_1_1_2" localSheetId="6">#REF!</definedName>
    <definedName name="FKERES_BLOKK_2_11_1_1_2" localSheetId="4">#REF!</definedName>
    <definedName name="FKERES_BLOKK_2_11_1_1_2">#REF!</definedName>
    <definedName name="FKERES_BLOKK_2_11_1_1_7" localSheetId="6">#REF!</definedName>
    <definedName name="FKERES_BLOKK_2_11_1_1_7" localSheetId="4">#REF!</definedName>
    <definedName name="FKERES_BLOKK_2_11_1_1_7">#REF!</definedName>
    <definedName name="FKERES_BLOKK_2_11_1_1_8" localSheetId="6">#REF!</definedName>
    <definedName name="FKERES_BLOKK_2_11_1_1_8" localSheetId="4">#REF!</definedName>
    <definedName name="FKERES_BLOKK_2_11_1_1_8">#REF!</definedName>
    <definedName name="FKERES_BLOKK_2_11_1_12" localSheetId="6">#REF!</definedName>
    <definedName name="FKERES_BLOKK_2_11_1_12" localSheetId="4">#REF!</definedName>
    <definedName name="FKERES_BLOKK_2_11_1_12">#REF!</definedName>
    <definedName name="FKERES_BLOKK_2_11_1_2" localSheetId="6">#REF!</definedName>
    <definedName name="FKERES_BLOKK_2_11_1_2" localSheetId="4">#REF!</definedName>
    <definedName name="FKERES_BLOKK_2_11_1_2">#REF!</definedName>
    <definedName name="FKERES_BLOKK_2_11_1_7" localSheetId="6">#REF!</definedName>
    <definedName name="FKERES_BLOKK_2_11_1_7" localSheetId="4">#REF!</definedName>
    <definedName name="FKERES_BLOKK_2_11_1_7">#REF!</definedName>
    <definedName name="FKERES_BLOKK_2_11_1_8" localSheetId="6">#REF!</definedName>
    <definedName name="FKERES_BLOKK_2_11_1_8" localSheetId="4">#REF!</definedName>
    <definedName name="FKERES_BLOKK_2_11_1_8">#REF!</definedName>
    <definedName name="FKERES_BLOKK_2_11_12" localSheetId="6">#REF!</definedName>
    <definedName name="FKERES_BLOKK_2_11_12" localSheetId="4">#REF!</definedName>
    <definedName name="FKERES_BLOKK_2_11_12">#REF!</definedName>
    <definedName name="FKERES_BLOKK_2_11_3" localSheetId="6">#REF!</definedName>
    <definedName name="FKERES_BLOKK_2_11_3" localSheetId="4">#REF!</definedName>
    <definedName name="FKERES_BLOKK_2_11_3">#REF!</definedName>
    <definedName name="FKERES_BLOKK_2_11_3_12" localSheetId="6">#REF!</definedName>
    <definedName name="FKERES_BLOKK_2_11_3_12" localSheetId="4">#REF!</definedName>
    <definedName name="FKERES_BLOKK_2_11_3_12">#REF!</definedName>
    <definedName name="FKERES_BLOKK_2_11_3_2" localSheetId="6">#REF!</definedName>
    <definedName name="FKERES_BLOKK_2_11_3_2" localSheetId="4">#REF!</definedName>
    <definedName name="FKERES_BLOKK_2_11_3_2">#REF!</definedName>
    <definedName name="FKERES_BLOKK_2_11_3_7" localSheetId="6">#REF!</definedName>
    <definedName name="FKERES_BLOKK_2_11_3_7" localSheetId="4">#REF!</definedName>
    <definedName name="FKERES_BLOKK_2_11_3_7">#REF!</definedName>
    <definedName name="FKERES_BLOKK_2_11_3_8" localSheetId="6">#REF!</definedName>
    <definedName name="FKERES_BLOKK_2_11_3_8" localSheetId="4">#REF!</definedName>
    <definedName name="FKERES_BLOKK_2_11_3_8">#REF!</definedName>
    <definedName name="FKERES_BLOKK_2_11_5" localSheetId="6">#REF!</definedName>
    <definedName name="FKERES_BLOKK_2_11_5" localSheetId="4">#REF!</definedName>
    <definedName name="FKERES_BLOKK_2_11_5">#REF!</definedName>
    <definedName name="FKERES_BLOKK_2_11_5_12" localSheetId="6">#REF!</definedName>
    <definedName name="FKERES_BLOKK_2_11_5_12" localSheetId="4">#REF!</definedName>
    <definedName name="FKERES_BLOKK_2_11_5_12">#REF!</definedName>
    <definedName name="FKERES_BLOKK_2_11_5_2" localSheetId="6">#REF!</definedName>
    <definedName name="FKERES_BLOKK_2_11_5_2" localSheetId="4">#REF!</definedName>
    <definedName name="FKERES_BLOKK_2_11_5_2">#REF!</definedName>
    <definedName name="FKERES_BLOKK_2_11_5_7" localSheetId="6">#REF!</definedName>
    <definedName name="FKERES_BLOKK_2_11_5_7" localSheetId="4">#REF!</definedName>
    <definedName name="FKERES_BLOKK_2_11_5_7">#REF!</definedName>
    <definedName name="FKERES_BLOKK_2_11_5_8" localSheetId="6">#REF!</definedName>
    <definedName name="FKERES_BLOKK_2_11_5_8" localSheetId="4">#REF!</definedName>
    <definedName name="FKERES_BLOKK_2_11_5_8">#REF!</definedName>
    <definedName name="FKERES_BLOKK_2_11_7" localSheetId="6">#REF!</definedName>
    <definedName name="FKERES_BLOKK_2_11_7" localSheetId="4">#REF!</definedName>
    <definedName name="FKERES_BLOKK_2_11_7">#REF!</definedName>
    <definedName name="FKERES_BLOKK_2_11_8" localSheetId="6">#REF!</definedName>
    <definedName name="FKERES_BLOKK_2_11_8" localSheetId="4">#REF!</definedName>
    <definedName name="FKERES_BLOKK_2_11_8">#REF!</definedName>
    <definedName name="FKERES_BLOKK_2_12" localSheetId="1">#REF!</definedName>
    <definedName name="FKERES_BLOKK_2_12" localSheetId="3">#REF!</definedName>
    <definedName name="FKERES_BLOKK_2_12">#REF!</definedName>
    <definedName name="FKERES_BLOKK_2_121" localSheetId="6">#REF!</definedName>
    <definedName name="FKERES_BLOKK_2_121" localSheetId="4">#REF!</definedName>
    <definedName name="FKERES_BLOKK_2_121">#REF!</definedName>
    <definedName name="FKERES_BLOKK_2_2" localSheetId="6">#REF!</definedName>
    <definedName name="FKERES_BLOKK_2_2" localSheetId="4">#REF!</definedName>
    <definedName name="FKERES_BLOKK_2_2">#REF!</definedName>
    <definedName name="FKERES_BLOKK_2_3" localSheetId="6">#REF!</definedName>
    <definedName name="FKERES_BLOKK_2_3" localSheetId="4">#REF!</definedName>
    <definedName name="FKERES_BLOKK_2_3">#REF!</definedName>
    <definedName name="FKERES_BLOKK_2_4" localSheetId="6">#REF!</definedName>
    <definedName name="FKERES_BLOKK_2_4" localSheetId="4">#REF!</definedName>
    <definedName name="FKERES_BLOKK_2_4">#REF!</definedName>
    <definedName name="FKERES_BLOKK_2_7" localSheetId="6">#REF!</definedName>
    <definedName name="FKERES_BLOKK_2_7" localSheetId="4">#REF!</definedName>
    <definedName name="FKERES_BLOKK_2_7">#REF!</definedName>
    <definedName name="FKERES_BLOKK_2_8" localSheetId="6">#REF!</definedName>
    <definedName name="FKERES_BLOKK_2_8" localSheetId="4">#REF!</definedName>
    <definedName name="FKERES_BLOKK_2_8">#REF!</definedName>
    <definedName name="FKERES_BLOKK_20" localSheetId="1">#REF!</definedName>
    <definedName name="FKERES_BLOKK_20" localSheetId="3">#REF!</definedName>
    <definedName name="FKERES_BLOKK_20">#REF!</definedName>
    <definedName name="FKERES_BLOKK_20_1" localSheetId="6">#REF!</definedName>
    <definedName name="FKERES_BLOKK_20_1" localSheetId="4">#REF!</definedName>
    <definedName name="FKERES_BLOKK_20_1">#REF!</definedName>
    <definedName name="FKERES_BLOKK_20_10" localSheetId="6">#REF!</definedName>
    <definedName name="FKERES_BLOKK_20_10" localSheetId="4">#REF!</definedName>
    <definedName name="FKERES_BLOKK_20_10">#REF!</definedName>
    <definedName name="FKERES_BLOKK_20_10_12" localSheetId="6">#REF!</definedName>
    <definedName name="FKERES_BLOKK_20_10_12" localSheetId="4">#REF!</definedName>
    <definedName name="FKERES_BLOKK_20_10_12">#REF!</definedName>
    <definedName name="FKERES_BLOKK_20_10_7" localSheetId="6">#REF!</definedName>
    <definedName name="FKERES_BLOKK_20_10_7" localSheetId="4">#REF!</definedName>
    <definedName name="FKERES_BLOKK_20_10_7">#REF!</definedName>
    <definedName name="FKERES_BLOKK_20_10_8" localSheetId="6">#REF!</definedName>
    <definedName name="FKERES_BLOKK_20_10_8" localSheetId="4">#REF!</definedName>
    <definedName name="FKERES_BLOKK_20_10_8">#REF!</definedName>
    <definedName name="FKERES_BLOKK_20_11" localSheetId="6">#REF!</definedName>
    <definedName name="FKERES_BLOKK_20_11" localSheetId="4">#REF!</definedName>
    <definedName name="FKERES_BLOKK_20_11">#REF!</definedName>
    <definedName name="FKERES_BLOKK_20_11_1" localSheetId="6">#REF!</definedName>
    <definedName name="FKERES_BLOKK_20_11_1" localSheetId="4">#REF!</definedName>
    <definedName name="FKERES_BLOKK_20_11_1">#REF!</definedName>
    <definedName name="FKERES_BLOKK_20_11_1_1" localSheetId="6">#REF!</definedName>
    <definedName name="FKERES_BLOKK_20_11_1_1" localSheetId="4">#REF!</definedName>
    <definedName name="FKERES_BLOKK_20_11_1_1">#REF!</definedName>
    <definedName name="FKERES_BLOKK_20_11_1_1_1">NA()</definedName>
    <definedName name="FKERES_BLOKK_20_11_1_1_12" localSheetId="6">#REF!</definedName>
    <definedName name="FKERES_BLOKK_20_11_1_1_12" localSheetId="4">#REF!</definedName>
    <definedName name="FKERES_BLOKK_20_11_1_1_12">#REF!</definedName>
    <definedName name="FKERES_BLOKK_20_11_1_1_2" localSheetId="6">#REF!</definedName>
    <definedName name="FKERES_BLOKK_20_11_1_1_2" localSheetId="4">#REF!</definedName>
    <definedName name="FKERES_BLOKK_20_11_1_1_2">#REF!</definedName>
    <definedName name="FKERES_BLOKK_20_11_1_1_7" localSheetId="6">#REF!</definedName>
    <definedName name="FKERES_BLOKK_20_11_1_1_7" localSheetId="4">#REF!</definedName>
    <definedName name="FKERES_BLOKK_20_11_1_1_7">#REF!</definedName>
    <definedName name="FKERES_BLOKK_20_11_1_1_8" localSheetId="6">#REF!</definedName>
    <definedName name="FKERES_BLOKK_20_11_1_1_8" localSheetId="4">#REF!</definedName>
    <definedName name="FKERES_BLOKK_20_11_1_1_8">#REF!</definedName>
    <definedName name="FKERES_BLOKK_20_11_1_12" localSheetId="6">#REF!</definedName>
    <definedName name="FKERES_BLOKK_20_11_1_12" localSheetId="4">#REF!</definedName>
    <definedName name="FKERES_BLOKK_20_11_1_12">#REF!</definedName>
    <definedName name="FKERES_BLOKK_20_11_1_2" localSheetId="6">#REF!</definedName>
    <definedName name="FKERES_BLOKK_20_11_1_2" localSheetId="4">#REF!</definedName>
    <definedName name="FKERES_BLOKK_20_11_1_2">#REF!</definedName>
    <definedName name="FKERES_BLOKK_20_11_1_7" localSheetId="6">#REF!</definedName>
    <definedName name="FKERES_BLOKK_20_11_1_7" localSheetId="4">#REF!</definedName>
    <definedName name="FKERES_BLOKK_20_11_1_7">#REF!</definedName>
    <definedName name="FKERES_BLOKK_20_11_1_8" localSheetId="6">#REF!</definedName>
    <definedName name="FKERES_BLOKK_20_11_1_8" localSheetId="4">#REF!</definedName>
    <definedName name="FKERES_BLOKK_20_11_1_8">#REF!</definedName>
    <definedName name="FKERES_BLOKK_20_11_12" localSheetId="6">#REF!</definedName>
    <definedName name="FKERES_BLOKK_20_11_12" localSheetId="4">#REF!</definedName>
    <definedName name="FKERES_BLOKK_20_11_12">#REF!</definedName>
    <definedName name="FKERES_BLOKK_20_11_3" localSheetId="6">#REF!</definedName>
    <definedName name="FKERES_BLOKK_20_11_3" localSheetId="4">#REF!</definedName>
    <definedName name="FKERES_BLOKK_20_11_3">#REF!</definedName>
    <definedName name="FKERES_BLOKK_20_11_3_12" localSheetId="6">#REF!</definedName>
    <definedName name="FKERES_BLOKK_20_11_3_12" localSheetId="4">#REF!</definedName>
    <definedName name="FKERES_BLOKK_20_11_3_12">#REF!</definedName>
    <definedName name="FKERES_BLOKK_20_11_3_2" localSheetId="6">#REF!</definedName>
    <definedName name="FKERES_BLOKK_20_11_3_2" localSheetId="4">#REF!</definedName>
    <definedName name="FKERES_BLOKK_20_11_3_2">#REF!</definedName>
    <definedName name="FKERES_BLOKK_20_11_3_7" localSheetId="6">#REF!</definedName>
    <definedName name="FKERES_BLOKK_20_11_3_7" localSheetId="4">#REF!</definedName>
    <definedName name="FKERES_BLOKK_20_11_3_7">#REF!</definedName>
    <definedName name="FKERES_BLOKK_20_11_3_8" localSheetId="6">#REF!</definedName>
    <definedName name="FKERES_BLOKK_20_11_3_8" localSheetId="4">#REF!</definedName>
    <definedName name="FKERES_BLOKK_20_11_3_8">#REF!</definedName>
    <definedName name="FKERES_BLOKK_20_11_5" localSheetId="6">#REF!</definedName>
    <definedName name="FKERES_BLOKK_20_11_5" localSheetId="4">#REF!</definedName>
    <definedName name="FKERES_BLOKK_20_11_5">#REF!</definedName>
    <definedName name="FKERES_BLOKK_20_11_5_12" localSheetId="6">#REF!</definedName>
    <definedName name="FKERES_BLOKK_20_11_5_12" localSheetId="4">#REF!</definedName>
    <definedName name="FKERES_BLOKK_20_11_5_12">#REF!</definedName>
    <definedName name="FKERES_BLOKK_20_11_5_2" localSheetId="6">#REF!</definedName>
    <definedName name="FKERES_BLOKK_20_11_5_2" localSheetId="4">#REF!</definedName>
    <definedName name="FKERES_BLOKK_20_11_5_2">#REF!</definedName>
    <definedName name="FKERES_BLOKK_20_11_5_7" localSheetId="6">#REF!</definedName>
    <definedName name="FKERES_BLOKK_20_11_5_7" localSheetId="4">#REF!</definedName>
    <definedName name="FKERES_BLOKK_20_11_5_7">#REF!</definedName>
    <definedName name="FKERES_BLOKK_20_11_5_8" localSheetId="6">#REF!</definedName>
    <definedName name="FKERES_BLOKK_20_11_5_8" localSheetId="4">#REF!</definedName>
    <definedName name="FKERES_BLOKK_20_11_5_8">#REF!</definedName>
    <definedName name="FKERES_BLOKK_20_11_7" localSheetId="6">#REF!</definedName>
    <definedName name="FKERES_BLOKK_20_11_7" localSheetId="4">#REF!</definedName>
    <definedName name="FKERES_BLOKK_20_11_7">#REF!</definedName>
    <definedName name="FKERES_BLOKK_20_11_8" localSheetId="6">#REF!</definedName>
    <definedName name="FKERES_BLOKK_20_11_8" localSheetId="4">#REF!</definedName>
    <definedName name="FKERES_BLOKK_20_11_8">#REF!</definedName>
    <definedName name="FKERES_BLOKK_20_12" localSheetId="1">#REF!</definedName>
    <definedName name="FKERES_BLOKK_20_12" localSheetId="3">#REF!</definedName>
    <definedName name="FKERES_BLOKK_20_12">#REF!</definedName>
    <definedName name="FKERES_BLOKK_20_121" localSheetId="6">#REF!</definedName>
    <definedName name="FKERES_BLOKK_20_121" localSheetId="4">#REF!</definedName>
    <definedName name="FKERES_BLOKK_20_121">#REF!</definedName>
    <definedName name="FKERES_BLOKK_20_12_1">NA()</definedName>
    <definedName name="FKERES_BLOKK_20_12_10" localSheetId="6">#REF!</definedName>
    <definedName name="FKERES_BLOKK_20_12_10" localSheetId="4">#REF!</definedName>
    <definedName name="FKERES_BLOKK_20_12_10">#REF!</definedName>
    <definedName name="FKERES_BLOKK_20_12_10_12" localSheetId="6">#REF!</definedName>
    <definedName name="FKERES_BLOKK_20_12_10_12" localSheetId="4">#REF!</definedName>
    <definedName name="FKERES_BLOKK_20_12_10_12">#REF!</definedName>
    <definedName name="FKERES_BLOKK_20_12_10_7" localSheetId="6">#REF!</definedName>
    <definedName name="FKERES_BLOKK_20_12_10_7" localSheetId="4">#REF!</definedName>
    <definedName name="FKERES_BLOKK_20_12_10_7">#REF!</definedName>
    <definedName name="FKERES_BLOKK_20_12_10_8" localSheetId="6">#REF!</definedName>
    <definedName name="FKERES_BLOKK_20_12_10_8" localSheetId="4">#REF!</definedName>
    <definedName name="FKERES_BLOKK_20_12_10_8">#REF!</definedName>
    <definedName name="FKERES_BLOKK_20_12_12" localSheetId="6">#REF!</definedName>
    <definedName name="FKERES_BLOKK_20_12_12" localSheetId="4">#REF!</definedName>
    <definedName name="FKERES_BLOKK_20_12_12">#REF!</definedName>
    <definedName name="FKERES_BLOKK_20_12_7" localSheetId="6">#REF!</definedName>
    <definedName name="FKERES_BLOKK_20_12_7" localSheetId="4">#REF!</definedName>
    <definedName name="FKERES_BLOKK_20_12_7">#REF!</definedName>
    <definedName name="FKERES_BLOKK_20_12_8" localSheetId="6">#REF!</definedName>
    <definedName name="FKERES_BLOKK_20_12_8" localSheetId="4">#REF!</definedName>
    <definedName name="FKERES_BLOKK_20_12_8">#REF!</definedName>
    <definedName name="FKERES_BLOKK_20_2" localSheetId="6">#REF!</definedName>
    <definedName name="FKERES_BLOKK_20_2" localSheetId="4">#REF!</definedName>
    <definedName name="FKERES_BLOKK_20_2">#REF!</definedName>
    <definedName name="FKERES_BLOKK_20_3" localSheetId="6">#REF!</definedName>
    <definedName name="FKERES_BLOKK_20_3" localSheetId="4">#REF!</definedName>
    <definedName name="FKERES_BLOKK_20_3">#REF!</definedName>
    <definedName name="FKERES_BLOKK_20_4" localSheetId="6">#REF!</definedName>
    <definedName name="FKERES_BLOKK_20_4" localSheetId="4">#REF!</definedName>
    <definedName name="FKERES_BLOKK_20_4">#REF!</definedName>
    <definedName name="FKERES_BLOKK_20_7" localSheetId="6">#REF!</definedName>
    <definedName name="FKERES_BLOKK_20_7" localSheetId="4">#REF!</definedName>
    <definedName name="FKERES_BLOKK_20_7">#REF!</definedName>
    <definedName name="FKERES_BLOKK_20_8" localSheetId="6">#REF!</definedName>
    <definedName name="FKERES_BLOKK_20_8" localSheetId="4">#REF!</definedName>
    <definedName name="FKERES_BLOKK_20_8">#REF!</definedName>
    <definedName name="FKERES_BLOKK_20_9" localSheetId="6">#REF!</definedName>
    <definedName name="FKERES_BLOKK_20_9" localSheetId="4">#REF!</definedName>
    <definedName name="FKERES_BLOKK_20_9">#REF!</definedName>
    <definedName name="FKERES_BLOKK_20_9_1">NA()</definedName>
    <definedName name="FKERES_BLOKK_20_9_12" localSheetId="6">#REF!</definedName>
    <definedName name="FKERES_BLOKK_20_9_12" localSheetId="4">#REF!</definedName>
    <definedName name="FKERES_BLOKK_20_9_12">#REF!</definedName>
    <definedName name="FKERES_BLOKK_20_9_7" localSheetId="6">#REF!</definedName>
    <definedName name="FKERES_BLOKK_20_9_7" localSheetId="4">#REF!</definedName>
    <definedName name="FKERES_BLOKK_20_9_7">#REF!</definedName>
    <definedName name="FKERES_BLOKK_20_9_8" localSheetId="6">#REF!</definedName>
    <definedName name="FKERES_BLOKK_20_9_8" localSheetId="4">#REF!</definedName>
    <definedName name="FKERES_BLOKK_20_9_8">#REF!</definedName>
    <definedName name="FKERES_BLOKK_24" localSheetId="1">#REF!</definedName>
    <definedName name="FKERES_BLOKK_24" localSheetId="3">#REF!</definedName>
    <definedName name="FKERES_BLOKK_24">#REF!</definedName>
    <definedName name="FKERES_BLOKK_24_1" localSheetId="6">#REF!</definedName>
    <definedName name="FKERES_BLOKK_24_1" localSheetId="4">#REF!</definedName>
    <definedName name="FKERES_BLOKK_24_1">#REF!</definedName>
    <definedName name="FKERES_BLOKK_24_10" localSheetId="6">#REF!</definedName>
    <definedName name="FKERES_BLOKK_24_10" localSheetId="4">#REF!</definedName>
    <definedName name="FKERES_BLOKK_24_10">#REF!</definedName>
    <definedName name="FKERES_BLOKK_24_10_12" localSheetId="6">#REF!</definedName>
    <definedName name="FKERES_BLOKK_24_10_12" localSheetId="4">#REF!</definedName>
    <definedName name="FKERES_BLOKK_24_10_12">#REF!</definedName>
    <definedName name="FKERES_BLOKK_24_10_7" localSheetId="6">#REF!</definedName>
    <definedName name="FKERES_BLOKK_24_10_7" localSheetId="4">#REF!</definedName>
    <definedName name="FKERES_BLOKK_24_10_7">#REF!</definedName>
    <definedName name="FKERES_BLOKK_24_10_8" localSheetId="6">#REF!</definedName>
    <definedName name="FKERES_BLOKK_24_10_8" localSheetId="4">#REF!</definedName>
    <definedName name="FKERES_BLOKK_24_10_8">#REF!</definedName>
    <definedName name="FKERES_BLOKK_24_11" localSheetId="6">#REF!</definedName>
    <definedName name="FKERES_BLOKK_24_11" localSheetId="4">#REF!</definedName>
    <definedName name="FKERES_BLOKK_24_11">#REF!</definedName>
    <definedName name="FKERES_BLOKK_24_11_1" localSheetId="6">#REF!</definedName>
    <definedName name="FKERES_BLOKK_24_11_1" localSheetId="4">#REF!</definedName>
    <definedName name="FKERES_BLOKK_24_11_1">#REF!</definedName>
    <definedName name="FKERES_BLOKK_24_11_1_1" localSheetId="6">#REF!</definedName>
    <definedName name="FKERES_BLOKK_24_11_1_1" localSheetId="4">#REF!</definedName>
    <definedName name="FKERES_BLOKK_24_11_1_1">#REF!</definedName>
    <definedName name="FKERES_BLOKK_24_11_1_1_1">NA()</definedName>
    <definedName name="FKERES_BLOKK_24_11_1_1_12" localSheetId="6">#REF!</definedName>
    <definedName name="FKERES_BLOKK_24_11_1_1_12" localSheetId="4">#REF!</definedName>
    <definedName name="FKERES_BLOKK_24_11_1_1_12">#REF!</definedName>
    <definedName name="FKERES_BLOKK_24_11_1_1_2" localSheetId="6">#REF!</definedName>
    <definedName name="FKERES_BLOKK_24_11_1_1_2" localSheetId="4">#REF!</definedName>
    <definedName name="FKERES_BLOKK_24_11_1_1_2">#REF!</definedName>
    <definedName name="FKERES_BLOKK_24_11_1_1_7" localSheetId="6">#REF!</definedName>
    <definedName name="FKERES_BLOKK_24_11_1_1_7" localSheetId="4">#REF!</definedName>
    <definedName name="FKERES_BLOKK_24_11_1_1_7">#REF!</definedName>
    <definedName name="FKERES_BLOKK_24_11_1_1_8" localSheetId="6">#REF!</definedName>
    <definedName name="FKERES_BLOKK_24_11_1_1_8" localSheetId="4">#REF!</definedName>
    <definedName name="FKERES_BLOKK_24_11_1_1_8">#REF!</definedName>
    <definedName name="FKERES_BLOKK_24_11_1_12" localSheetId="6">#REF!</definedName>
    <definedName name="FKERES_BLOKK_24_11_1_12" localSheetId="4">#REF!</definedName>
    <definedName name="FKERES_BLOKK_24_11_1_12">#REF!</definedName>
    <definedName name="FKERES_BLOKK_24_11_1_2" localSheetId="6">#REF!</definedName>
    <definedName name="FKERES_BLOKK_24_11_1_2" localSheetId="4">#REF!</definedName>
    <definedName name="FKERES_BLOKK_24_11_1_2">#REF!</definedName>
    <definedName name="FKERES_BLOKK_24_11_1_7" localSheetId="6">#REF!</definedName>
    <definedName name="FKERES_BLOKK_24_11_1_7" localSheetId="4">#REF!</definedName>
    <definedName name="FKERES_BLOKK_24_11_1_7">#REF!</definedName>
    <definedName name="FKERES_BLOKK_24_11_1_8" localSheetId="6">#REF!</definedName>
    <definedName name="FKERES_BLOKK_24_11_1_8" localSheetId="4">#REF!</definedName>
    <definedName name="FKERES_BLOKK_24_11_1_8">#REF!</definedName>
    <definedName name="FKERES_BLOKK_24_11_12" localSheetId="6">#REF!</definedName>
    <definedName name="FKERES_BLOKK_24_11_12" localSheetId="4">#REF!</definedName>
    <definedName name="FKERES_BLOKK_24_11_12">#REF!</definedName>
    <definedName name="FKERES_BLOKK_24_11_3" localSheetId="6">#REF!</definedName>
    <definedName name="FKERES_BLOKK_24_11_3" localSheetId="4">#REF!</definedName>
    <definedName name="FKERES_BLOKK_24_11_3">#REF!</definedName>
    <definedName name="FKERES_BLOKK_24_11_3_12" localSheetId="6">#REF!</definedName>
    <definedName name="FKERES_BLOKK_24_11_3_12" localSheetId="4">#REF!</definedName>
    <definedName name="FKERES_BLOKK_24_11_3_12">#REF!</definedName>
    <definedName name="FKERES_BLOKK_24_11_3_2" localSheetId="6">#REF!</definedName>
    <definedName name="FKERES_BLOKK_24_11_3_2" localSheetId="4">#REF!</definedName>
    <definedName name="FKERES_BLOKK_24_11_3_2">#REF!</definedName>
    <definedName name="FKERES_BLOKK_24_11_3_7" localSheetId="6">#REF!</definedName>
    <definedName name="FKERES_BLOKK_24_11_3_7" localSheetId="4">#REF!</definedName>
    <definedName name="FKERES_BLOKK_24_11_3_7">#REF!</definedName>
    <definedName name="FKERES_BLOKK_24_11_3_8" localSheetId="6">#REF!</definedName>
    <definedName name="FKERES_BLOKK_24_11_3_8" localSheetId="4">#REF!</definedName>
    <definedName name="FKERES_BLOKK_24_11_3_8">#REF!</definedName>
    <definedName name="FKERES_BLOKK_24_11_5" localSheetId="6">#REF!</definedName>
    <definedName name="FKERES_BLOKK_24_11_5" localSheetId="4">#REF!</definedName>
    <definedName name="FKERES_BLOKK_24_11_5">#REF!</definedName>
    <definedName name="FKERES_BLOKK_24_11_5_12" localSheetId="6">#REF!</definedName>
    <definedName name="FKERES_BLOKK_24_11_5_12" localSheetId="4">#REF!</definedName>
    <definedName name="FKERES_BLOKK_24_11_5_12">#REF!</definedName>
    <definedName name="FKERES_BLOKK_24_11_5_2" localSheetId="6">#REF!</definedName>
    <definedName name="FKERES_BLOKK_24_11_5_2" localSheetId="4">#REF!</definedName>
    <definedName name="FKERES_BLOKK_24_11_5_2">#REF!</definedName>
    <definedName name="FKERES_BLOKK_24_11_5_7" localSheetId="6">#REF!</definedName>
    <definedName name="FKERES_BLOKK_24_11_5_7" localSheetId="4">#REF!</definedName>
    <definedName name="FKERES_BLOKK_24_11_5_7">#REF!</definedName>
    <definedName name="FKERES_BLOKK_24_11_5_8" localSheetId="6">#REF!</definedName>
    <definedName name="FKERES_BLOKK_24_11_5_8" localSheetId="4">#REF!</definedName>
    <definedName name="FKERES_BLOKK_24_11_5_8">#REF!</definedName>
    <definedName name="FKERES_BLOKK_24_11_7" localSheetId="6">#REF!</definedName>
    <definedName name="FKERES_BLOKK_24_11_7" localSheetId="4">#REF!</definedName>
    <definedName name="FKERES_BLOKK_24_11_7">#REF!</definedName>
    <definedName name="FKERES_BLOKK_24_11_8" localSheetId="6">#REF!</definedName>
    <definedName name="FKERES_BLOKK_24_11_8" localSheetId="4">#REF!</definedName>
    <definedName name="FKERES_BLOKK_24_11_8">#REF!</definedName>
    <definedName name="FKERES_BLOKK_24_12" localSheetId="1">#REF!</definedName>
    <definedName name="FKERES_BLOKK_24_12" localSheetId="3">#REF!</definedName>
    <definedName name="FKERES_BLOKK_24_12">#REF!</definedName>
    <definedName name="FKERES_BLOKK_24_121" localSheetId="6">#REF!</definedName>
    <definedName name="FKERES_BLOKK_24_121" localSheetId="4">#REF!</definedName>
    <definedName name="FKERES_BLOKK_24_121">#REF!</definedName>
    <definedName name="FKERES_BLOKK_24_12_1">NA()</definedName>
    <definedName name="FKERES_BLOKK_24_12_10" localSheetId="6">#REF!</definedName>
    <definedName name="FKERES_BLOKK_24_12_10" localSheetId="4">#REF!</definedName>
    <definedName name="FKERES_BLOKK_24_12_10">#REF!</definedName>
    <definedName name="FKERES_BLOKK_24_12_10_12" localSheetId="6">#REF!</definedName>
    <definedName name="FKERES_BLOKK_24_12_10_12" localSheetId="4">#REF!</definedName>
    <definedName name="FKERES_BLOKK_24_12_10_12">#REF!</definedName>
    <definedName name="FKERES_BLOKK_24_12_10_7" localSheetId="6">#REF!</definedName>
    <definedName name="FKERES_BLOKK_24_12_10_7" localSheetId="4">#REF!</definedName>
    <definedName name="FKERES_BLOKK_24_12_10_7">#REF!</definedName>
    <definedName name="FKERES_BLOKK_24_12_10_8" localSheetId="6">#REF!</definedName>
    <definedName name="FKERES_BLOKK_24_12_10_8" localSheetId="4">#REF!</definedName>
    <definedName name="FKERES_BLOKK_24_12_10_8">#REF!</definedName>
    <definedName name="FKERES_BLOKK_24_12_12" localSheetId="6">#REF!</definedName>
    <definedName name="FKERES_BLOKK_24_12_12" localSheetId="4">#REF!</definedName>
    <definedName name="FKERES_BLOKK_24_12_12">#REF!</definedName>
    <definedName name="FKERES_BLOKK_24_12_7" localSheetId="6">#REF!</definedName>
    <definedName name="FKERES_BLOKK_24_12_7" localSheetId="4">#REF!</definedName>
    <definedName name="FKERES_BLOKK_24_12_7">#REF!</definedName>
    <definedName name="FKERES_BLOKK_24_12_8" localSheetId="6">#REF!</definedName>
    <definedName name="FKERES_BLOKK_24_12_8" localSheetId="4">#REF!</definedName>
    <definedName name="FKERES_BLOKK_24_12_8">#REF!</definedName>
    <definedName name="FKERES_BLOKK_24_2" localSheetId="6">#REF!</definedName>
    <definedName name="FKERES_BLOKK_24_2" localSheetId="4">#REF!</definedName>
    <definedName name="FKERES_BLOKK_24_2">#REF!</definedName>
    <definedName name="FKERES_BLOKK_24_3" localSheetId="6">#REF!</definedName>
    <definedName name="FKERES_BLOKK_24_3" localSheetId="4">#REF!</definedName>
    <definedName name="FKERES_BLOKK_24_3">#REF!</definedName>
    <definedName name="FKERES_BLOKK_24_4" localSheetId="6">#REF!</definedName>
    <definedName name="FKERES_BLOKK_24_4" localSheetId="4">#REF!</definedName>
    <definedName name="FKERES_BLOKK_24_4">#REF!</definedName>
    <definedName name="FKERES_BLOKK_24_7" localSheetId="6">#REF!</definedName>
    <definedName name="FKERES_BLOKK_24_7" localSheetId="4">#REF!</definedName>
    <definedName name="FKERES_BLOKK_24_7">#REF!</definedName>
    <definedName name="FKERES_BLOKK_24_8" localSheetId="6">#REF!</definedName>
    <definedName name="FKERES_BLOKK_24_8" localSheetId="4">#REF!</definedName>
    <definedName name="FKERES_BLOKK_24_8">#REF!</definedName>
    <definedName name="FKERES_BLOKK_24_9" localSheetId="6">#REF!</definedName>
    <definedName name="FKERES_BLOKK_24_9" localSheetId="4">#REF!</definedName>
    <definedName name="FKERES_BLOKK_24_9">#REF!</definedName>
    <definedName name="FKERES_BLOKK_24_9_1">NA()</definedName>
    <definedName name="FKERES_BLOKK_24_9_12" localSheetId="6">#REF!</definedName>
    <definedName name="FKERES_BLOKK_24_9_12" localSheetId="4">#REF!</definedName>
    <definedName name="FKERES_BLOKK_24_9_12">#REF!</definedName>
    <definedName name="FKERES_BLOKK_24_9_7" localSheetId="6">#REF!</definedName>
    <definedName name="FKERES_BLOKK_24_9_7" localSheetId="4">#REF!</definedName>
    <definedName name="FKERES_BLOKK_24_9_7">#REF!</definedName>
    <definedName name="FKERES_BLOKK_24_9_8" localSheetId="6">#REF!</definedName>
    <definedName name="FKERES_BLOKK_24_9_8" localSheetId="4">#REF!</definedName>
    <definedName name="FKERES_BLOKK_24_9_8">#REF!</definedName>
    <definedName name="FKERES_BLOKK_28" localSheetId="1">#REF!</definedName>
    <definedName name="FKERES_BLOKK_28" localSheetId="3">#REF!</definedName>
    <definedName name="FKERES_BLOKK_28">#REF!</definedName>
    <definedName name="FKERES_BLOKK_28_1" localSheetId="6">#REF!</definedName>
    <definedName name="FKERES_BLOKK_28_1" localSheetId="4">#REF!</definedName>
    <definedName name="FKERES_BLOKK_28_1">#REF!</definedName>
    <definedName name="FKERES_BLOKK_28_10" localSheetId="6">#REF!</definedName>
    <definedName name="FKERES_BLOKK_28_10" localSheetId="4">#REF!</definedName>
    <definedName name="FKERES_BLOKK_28_10">#REF!</definedName>
    <definedName name="FKERES_BLOKK_28_10_12" localSheetId="6">#REF!</definedName>
    <definedName name="FKERES_BLOKK_28_10_12" localSheetId="4">#REF!</definedName>
    <definedName name="FKERES_BLOKK_28_10_12">#REF!</definedName>
    <definedName name="FKERES_BLOKK_28_10_7" localSheetId="6">#REF!</definedName>
    <definedName name="FKERES_BLOKK_28_10_7" localSheetId="4">#REF!</definedName>
    <definedName name="FKERES_BLOKK_28_10_7">#REF!</definedName>
    <definedName name="FKERES_BLOKK_28_10_8" localSheetId="6">#REF!</definedName>
    <definedName name="FKERES_BLOKK_28_10_8" localSheetId="4">#REF!</definedName>
    <definedName name="FKERES_BLOKK_28_10_8">#REF!</definedName>
    <definedName name="FKERES_BLOKK_28_11" localSheetId="6">#REF!</definedName>
    <definedName name="FKERES_BLOKK_28_11" localSheetId="4">#REF!</definedName>
    <definedName name="FKERES_BLOKK_28_11">#REF!</definedName>
    <definedName name="FKERES_BLOKK_28_11_1" localSheetId="6">#REF!</definedName>
    <definedName name="FKERES_BLOKK_28_11_1" localSheetId="4">#REF!</definedName>
    <definedName name="FKERES_BLOKK_28_11_1">#REF!</definedName>
    <definedName name="FKERES_BLOKK_28_11_1_1" localSheetId="6">#REF!</definedName>
    <definedName name="FKERES_BLOKK_28_11_1_1" localSheetId="4">#REF!</definedName>
    <definedName name="FKERES_BLOKK_28_11_1_1">#REF!</definedName>
    <definedName name="FKERES_BLOKK_28_11_1_1_1">NA()</definedName>
    <definedName name="FKERES_BLOKK_28_11_1_1_12" localSheetId="6">#REF!</definedName>
    <definedName name="FKERES_BLOKK_28_11_1_1_12" localSheetId="4">#REF!</definedName>
    <definedName name="FKERES_BLOKK_28_11_1_1_12">#REF!</definedName>
    <definedName name="FKERES_BLOKK_28_11_1_1_2" localSheetId="6">#REF!</definedName>
    <definedName name="FKERES_BLOKK_28_11_1_1_2" localSheetId="4">#REF!</definedName>
    <definedName name="FKERES_BLOKK_28_11_1_1_2">#REF!</definedName>
    <definedName name="FKERES_BLOKK_28_11_1_1_7" localSheetId="6">#REF!</definedName>
    <definedName name="FKERES_BLOKK_28_11_1_1_7" localSheetId="4">#REF!</definedName>
    <definedName name="FKERES_BLOKK_28_11_1_1_7">#REF!</definedName>
    <definedName name="FKERES_BLOKK_28_11_1_1_8" localSheetId="6">#REF!</definedName>
    <definedName name="FKERES_BLOKK_28_11_1_1_8" localSheetId="4">#REF!</definedName>
    <definedName name="FKERES_BLOKK_28_11_1_1_8">#REF!</definedName>
    <definedName name="FKERES_BLOKK_28_11_1_12" localSheetId="6">#REF!</definedName>
    <definedName name="FKERES_BLOKK_28_11_1_12" localSheetId="4">#REF!</definedName>
    <definedName name="FKERES_BLOKK_28_11_1_12">#REF!</definedName>
    <definedName name="FKERES_BLOKK_28_11_1_2" localSheetId="6">#REF!</definedName>
    <definedName name="FKERES_BLOKK_28_11_1_2" localSheetId="4">#REF!</definedName>
    <definedName name="FKERES_BLOKK_28_11_1_2">#REF!</definedName>
    <definedName name="FKERES_BLOKK_28_11_1_7" localSheetId="6">#REF!</definedName>
    <definedName name="FKERES_BLOKK_28_11_1_7" localSheetId="4">#REF!</definedName>
    <definedName name="FKERES_BLOKK_28_11_1_7">#REF!</definedName>
    <definedName name="FKERES_BLOKK_28_11_1_8" localSheetId="6">#REF!</definedName>
    <definedName name="FKERES_BLOKK_28_11_1_8" localSheetId="4">#REF!</definedName>
    <definedName name="FKERES_BLOKK_28_11_1_8">#REF!</definedName>
    <definedName name="FKERES_BLOKK_28_11_12" localSheetId="6">#REF!</definedName>
    <definedName name="FKERES_BLOKK_28_11_12" localSheetId="4">#REF!</definedName>
    <definedName name="FKERES_BLOKK_28_11_12">#REF!</definedName>
    <definedName name="FKERES_BLOKK_28_11_3" localSheetId="6">#REF!</definedName>
    <definedName name="FKERES_BLOKK_28_11_3" localSheetId="4">#REF!</definedName>
    <definedName name="FKERES_BLOKK_28_11_3">#REF!</definedName>
    <definedName name="FKERES_BLOKK_28_11_3_12" localSheetId="6">#REF!</definedName>
    <definedName name="FKERES_BLOKK_28_11_3_12" localSheetId="4">#REF!</definedName>
    <definedName name="FKERES_BLOKK_28_11_3_12">#REF!</definedName>
    <definedName name="FKERES_BLOKK_28_11_3_2" localSheetId="6">#REF!</definedName>
    <definedName name="FKERES_BLOKK_28_11_3_2" localSheetId="4">#REF!</definedName>
    <definedName name="FKERES_BLOKK_28_11_3_2">#REF!</definedName>
    <definedName name="FKERES_BLOKK_28_11_3_7" localSheetId="6">#REF!</definedName>
    <definedName name="FKERES_BLOKK_28_11_3_7" localSheetId="4">#REF!</definedName>
    <definedName name="FKERES_BLOKK_28_11_3_7">#REF!</definedName>
    <definedName name="FKERES_BLOKK_28_11_3_8" localSheetId="6">#REF!</definedName>
    <definedName name="FKERES_BLOKK_28_11_3_8" localSheetId="4">#REF!</definedName>
    <definedName name="FKERES_BLOKK_28_11_3_8">#REF!</definedName>
    <definedName name="FKERES_BLOKK_28_11_5" localSheetId="6">#REF!</definedName>
    <definedName name="FKERES_BLOKK_28_11_5" localSheetId="4">#REF!</definedName>
    <definedName name="FKERES_BLOKK_28_11_5">#REF!</definedName>
    <definedName name="FKERES_BLOKK_28_11_5_12" localSheetId="6">#REF!</definedName>
    <definedName name="FKERES_BLOKK_28_11_5_12" localSheetId="4">#REF!</definedName>
    <definedName name="FKERES_BLOKK_28_11_5_12">#REF!</definedName>
    <definedName name="FKERES_BLOKK_28_11_5_2" localSheetId="6">#REF!</definedName>
    <definedName name="FKERES_BLOKK_28_11_5_2" localSheetId="4">#REF!</definedName>
    <definedName name="FKERES_BLOKK_28_11_5_2">#REF!</definedName>
    <definedName name="FKERES_BLOKK_28_11_5_7" localSheetId="6">#REF!</definedName>
    <definedName name="FKERES_BLOKK_28_11_5_7" localSheetId="4">#REF!</definedName>
    <definedName name="FKERES_BLOKK_28_11_5_7">#REF!</definedName>
    <definedName name="FKERES_BLOKK_28_11_5_8" localSheetId="6">#REF!</definedName>
    <definedName name="FKERES_BLOKK_28_11_5_8" localSheetId="4">#REF!</definedName>
    <definedName name="FKERES_BLOKK_28_11_5_8">#REF!</definedName>
    <definedName name="FKERES_BLOKK_28_11_7" localSheetId="6">#REF!</definedName>
    <definedName name="FKERES_BLOKK_28_11_7" localSheetId="4">#REF!</definedName>
    <definedName name="FKERES_BLOKK_28_11_7">#REF!</definedName>
    <definedName name="FKERES_BLOKK_28_11_8" localSheetId="6">#REF!</definedName>
    <definedName name="FKERES_BLOKK_28_11_8" localSheetId="4">#REF!</definedName>
    <definedName name="FKERES_BLOKK_28_11_8">#REF!</definedName>
    <definedName name="FKERES_BLOKK_28_12" localSheetId="1">#REF!</definedName>
    <definedName name="FKERES_BLOKK_28_12" localSheetId="3">#REF!</definedName>
    <definedName name="FKERES_BLOKK_28_12">#REF!</definedName>
    <definedName name="FKERES_BLOKK_28_121" localSheetId="6">#REF!</definedName>
    <definedName name="FKERES_BLOKK_28_121" localSheetId="4">#REF!</definedName>
    <definedName name="FKERES_BLOKK_28_121">#REF!</definedName>
    <definedName name="FKERES_BLOKK_28_12_1">NA()</definedName>
    <definedName name="FKERES_BLOKK_28_12_10" localSheetId="6">#REF!</definedName>
    <definedName name="FKERES_BLOKK_28_12_10" localSheetId="4">#REF!</definedName>
    <definedName name="FKERES_BLOKK_28_12_10">#REF!</definedName>
    <definedName name="FKERES_BLOKK_28_12_10_12" localSheetId="6">#REF!</definedName>
    <definedName name="FKERES_BLOKK_28_12_10_12" localSheetId="4">#REF!</definedName>
    <definedName name="FKERES_BLOKK_28_12_10_12">#REF!</definedName>
    <definedName name="FKERES_BLOKK_28_12_10_7" localSheetId="6">#REF!</definedName>
    <definedName name="FKERES_BLOKK_28_12_10_7" localSheetId="4">#REF!</definedName>
    <definedName name="FKERES_BLOKK_28_12_10_7">#REF!</definedName>
    <definedName name="FKERES_BLOKK_28_12_10_8" localSheetId="6">#REF!</definedName>
    <definedName name="FKERES_BLOKK_28_12_10_8" localSheetId="4">#REF!</definedName>
    <definedName name="FKERES_BLOKK_28_12_10_8">#REF!</definedName>
    <definedName name="FKERES_BLOKK_28_12_12" localSheetId="6">#REF!</definedName>
    <definedName name="FKERES_BLOKK_28_12_12" localSheetId="4">#REF!</definedName>
    <definedName name="FKERES_BLOKK_28_12_12">#REF!</definedName>
    <definedName name="FKERES_BLOKK_28_12_7" localSheetId="6">#REF!</definedName>
    <definedName name="FKERES_BLOKK_28_12_7" localSheetId="4">#REF!</definedName>
    <definedName name="FKERES_BLOKK_28_12_7">#REF!</definedName>
    <definedName name="FKERES_BLOKK_28_12_8" localSheetId="6">#REF!</definedName>
    <definedName name="FKERES_BLOKK_28_12_8" localSheetId="4">#REF!</definedName>
    <definedName name="FKERES_BLOKK_28_12_8">#REF!</definedName>
    <definedName name="FKERES_BLOKK_28_2" localSheetId="6">#REF!</definedName>
    <definedName name="FKERES_BLOKK_28_2" localSheetId="4">#REF!</definedName>
    <definedName name="FKERES_BLOKK_28_2">#REF!</definedName>
    <definedName name="FKERES_BLOKK_28_3" localSheetId="6">#REF!</definedName>
    <definedName name="FKERES_BLOKK_28_3" localSheetId="4">#REF!</definedName>
    <definedName name="FKERES_BLOKK_28_3">#REF!</definedName>
    <definedName name="FKERES_BLOKK_28_4" localSheetId="6">#REF!</definedName>
    <definedName name="FKERES_BLOKK_28_4" localSheetId="4">#REF!</definedName>
    <definedName name="FKERES_BLOKK_28_4">#REF!</definedName>
    <definedName name="FKERES_BLOKK_28_7" localSheetId="6">#REF!</definedName>
    <definedName name="FKERES_BLOKK_28_7" localSheetId="4">#REF!</definedName>
    <definedName name="FKERES_BLOKK_28_7">#REF!</definedName>
    <definedName name="FKERES_BLOKK_28_8" localSheetId="6">#REF!</definedName>
    <definedName name="FKERES_BLOKK_28_8" localSheetId="4">#REF!</definedName>
    <definedName name="FKERES_BLOKK_28_8">#REF!</definedName>
    <definedName name="FKERES_BLOKK_28_9" localSheetId="6">#REF!</definedName>
    <definedName name="FKERES_BLOKK_28_9" localSheetId="4">#REF!</definedName>
    <definedName name="FKERES_BLOKK_28_9">#REF!</definedName>
    <definedName name="FKERES_BLOKK_28_9_1">NA()</definedName>
    <definedName name="FKERES_BLOKK_28_9_12" localSheetId="6">#REF!</definedName>
    <definedName name="FKERES_BLOKK_28_9_12" localSheetId="4">#REF!</definedName>
    <definedName name="FKERES_BLOKK_28_9_12">#REF!</definedName>
    <definedName name="FKERES_BLOKK_28_9_7" localSheetId="6">#REF!</definedName>
    <definedName name="FKERES_BLOKK_28_9_7" localSheetId="4">#REF!</definedName>
    <definedName name="FKERES_BLOKK_28_9_7">#REF!</definedName>
    <definedName name="FKERES_BLOKK_28_9_8" localSheetId="6">#REF!</definedName>
    <definedName name="FKERES_BLOKK_28_9_8" localSheetId="4">#REF!</definedName>
    <definedName name="FKERES_BLOKK_28_9_8">#REF!</definedName>
    <definedName name="FKERES_BLOKK_3" localSheetId="6">#REF!</definedName>
    <definedName name="FKERES_BLOKK_3" localSheetId="4">#REF!</definedName>
    <definedName name="FKERES_BLOKK_3">#REF!</definedName>
    <definedName name="FKERES_BLOKK_31" localSheetId="1">#REF!</definedName>
    <definedName name="FKERES_BLOKK_31" localSheetId="3">#REF!</definedName>
    <definedName name="FKERES_BLOKK_31">#REF!</definedName>
    <definedName name="FKERES_BLOKK_31_1" localSheetId="6">#REF!</definedName>
    <definedName name="FKERES_BLOKK_31_1" localSheetId="4">#REF!</definedName>
    <definedName name="FKERES_BLOKK_31_1">#REF!</definedName>
    <definedName name="FKERES_BLOKK_31_10" localSheetId="6">#REF!</definedName>
    <definedName name="FKERES_BLOKK_31_10" localSheetId="4">#REF!</definedName>
    <definedName name="FKERES_BLOKK_31_10">#REF!</definedName>
    <definedName name="FKERES_BLOKK_31_10_12" localSheetId="6">#REF!</definedName>
    <definedName name="FKERES_BLOKK_31_10_12" localSheetId="4">#REF!</definedName>
    <definedName name="FKERES_BLOKK_31_10_12">#REF!</definedName>
    <definedName name="FKERES_BLOKK_31_10_7" localSheetId="6">#REF!</definedName>
    <definedName name="FKERES_BLOKK_31_10_7" localSheetId="4">#REF!</definedName>
    <definedName name="FKERES_BLOKK_31_10_7">#REF!</definedName>
    <definedName name="FKERES_BLOKK_31_10_8" localSheetId="6">#REF!</definedName>
    <definedName name="FKERES_BLOKK_31_10_8" localSheetId="4">#REF!</definedName>
    <definedName name="FKERES_BLOKK_31_10_8">#REF!</definedName>
    <definedName name="FKERES_BLOKK_31_11" localSheetId="6">#REF!</definedName>
    <definedName name="FKERES_BLOKK_31_11" localSheetId="4">#REF!</definedName>
    <definedName name="FKERES_BLOKK_31_11">#REF!</definedName>
    <definedName name="FKERES_BLOKK_31_11_1" localSheetId="6">#REF!</definedName>
    <definedName name="FKERES_BLOKK_31_11_1" localSheetId="4">#REF!</definedName>
    <definedName name="FKERES_BLOKK_31_11_1">#REF!</definedName>
    <definedName name="FKERES_BLOKK_31_11_1_1" localSheetId="6">#REF!</definedName>
    <definedName name="FKERES_BLOKK_31_11_1_1" localSheetId="4">#REF!</definedName>
    <definedName name="FKERES_BLOKK_31_11_1_1">#REF!</definedName>
    <definedName name="FKERES_BLOKK_31_11_1_1_1">NA()</definedName>
    <definedName name="FKERES_BLOKK_31_11_1_1_12" localSheetId="6">#REF!</definedName>
    <definedName name="FKERES_BLOKK_31_11_1_1_12" localSheetId="4">#REF!</definedName>
    <definedName name="FKERES_BLOKK_31_11_1_1_12">#REF!</definedName>
    <definedName name="FKERES_BLOKK_31_11_1_1_2" localSheetId="6">#REF!</definedName>
    <definedName name="FKERES_BLOKK_31_11_1_1_2" localSheetId="4">#REF!</definedName>
    <definedName name="FKERES_BLOKK_31_11_1_1_2">#REF!</definedName>
    <definedName name="FKERES_BLOKK_31_11_1_1_7" localSheetId="6">#REF!</definedName>
    <definedName name="FKERES_BLOKK_31_11_1_1_7" localSheetId="4">#REF!</definedName>
    <definedName name="FKERES_BLOKK_31_11_1_1_7">#REF!</definedName>
    <definedName name="FKERES_BLOKK_31_11_1_1_8" localSheetId="6">#REF!</definedName>
    <definedName name="FKERES_BLOKK_31_11_1_1_8" localSheetId="4">#REF!</definedName>
    <definedName name="FKERES_BLOKK_31_11_1_1_8">#REF!</definedName>
    <definedName name="FKERES_BLOKK_31_11_1_12" localSheetId="6">#REF!</definedName>
    <definedName name="FKERES_BLOKK_31_11_1_12" localSheetId="4">#REF!</definedName>
    <definedName name="FKERES_BLOKK_31_11_1_12">#REF!</definedName>
    <definedName name="FKERES_BLOKK_31_11_1_2" localSheetId="6">#REF!</definedName>
    <definedName name="FKERES_BLOKK_31_11_1_2" localSheetId="4">#REF!</definedName>
    <definedName name="FKERES_BLOKK_31_11_1_2">#REF!</definedName>
    <definedName name="FKERES_BLOKK_31_11_1_7" localSheetId="6">#REF!</definedName>
    <definedName name="FKERES_BLOKK_31_11_1_7" localSheetId="4">#REF!</definedName>
    <definedName name="FKERES_BLOKK_31_11_1_7">#REF!</definedName>
    <definedName name="FKERES_BLOKK_31_11_1_8" localSheetId="6">#REF!</definedName>
    <definedName name="FKERES_BLOKK_31_11_1_8" localSheetId="4">#REF!</definedName>
    <definedName name="FKERES_BLOKK_31_11_1_8">#REF!</definedName>
    <definedName name="FKERES_BLOKK_31_11_12" localSheetId="6">#REF!</definedName>
    <definedName name="FKERES_BLOKK_31_11_12" localSheetId="4">#REF!</definedName>
    <definedName name="FKERES_BLOKK_31_11_12">#REF!</definedName>
    <definedName name="FKERES_BLOKK_31_11_3" localSheetId="6">#REF!</definedName>
    <definedName name="FKERES_BLOKK_31_11_3" localSheetId="4">#REF!</definedName>
    <definedName name="FKERES_BLOKK_31_11_3">#REF!</definedName>
    <definedName name="FKERES_BLOKK_31_11_3_12" localSheetId="6">#REF!</definedName>
    <definedName name="FKERES_BLOKK_31_11_3_12" localSheetId="4">#REF!</definedName>
    <definedName name="FKERES_BLOKK_31_11_3_12">#REF!</definedName>
    <definedName name="FKERES_BLOKK_31_11_3_2" localSheetId="6">#REF!</definedName>
    <definedName name="FKERES_BLOKK_31_11_3_2" localSheetId="4">#REF!</definedName>
    <definedName name="FKERES_BLOKK_31_11_3_2">#REF!</definedName>
    <definedName name="FKERES_BLOKK_31_11_3_7" localSheetId="6">#REF!</definedName>
    <definedName name="FKERES_BLOKK_31_11_3_7" localSheetId="4">#REF!</definedName>
    <definedName name="FKERES_BLOKK_31_11_3_7">#REF!</definedName>
    <definedName name="FKERES_BLOKK_31_11_3_8" localSheetId="6">#REF!</definedName>
    <definedName name="FKERES_BLOKK_31_11_3_8" localSheetId="4">#REF!</definedName>
    <definedName name="FKERES_BLOKK_31_11_3_8">#REF!</definedName>
    <definedName name="FKERES_BLOKK_31_11_5" localSheetId="6">#REF!</definedName>
    <definedName name="FKERES_BLOKK_31_11_5" localSheetId="4">#REF!</definedName>
    <definedName name="FKERES_BLOKK_31_11_5">#REF!</definedName>
    <definedName name="FKERES_BLOKK_31_11_5_12" localSheetId="6">#REF!</definedName>
    <definedName name="FKERES_BLOKK_31_11_5_12" localSheetId="4">#REF!</definedName>
    <definedName name="FKERES_BLOKK_31_11_5_12">#REF!</definedName>
    <definedName name="FKERES_BLOKK_31_11_5_2" localSheetId="6">#REF!</definedName>
    <definedName name="FKERES_BLOKK_31_11_5_2" localSheetId="4">#REF!</definedName>
    <definedName name="FKERES_BLOKK_31_11_5_2">#REF!</definedName>
    <definedName name="FKERES_BLOKK_31_11_5_7" localSheetId="6">#REF!</definedName>
    <definedName name="FKERES_BLOKK_31_11_5_7" localSheetId="4">#REF!</definedName>
    <definedName name="FKERES_BLOKK_31_11_5_7">#REF!</definedName>
    <definedName name="FKERES_BLOKK_31_11_5_8" localSheetId="6">#REF!</definedName>
    <definedName name="FKERES_BLOKK_31_11_5_8" localSheetId="4">#REF!</definedName>
    <definedName name="FKERES_BLOKK_31_11_5_8">#REF!</definedName>
    <definedName name="FKERES_BLOKK_31_11_7" localSheetId="6">#REF!</definedName>
    <definedName name="FKERES_BLOKK_31_11_7" localSheetId="4">#REF!</definedName>
    <definedName name="FKERES_BLOKK_31_11_7">#REF!</definedName>
    <definedName name="FKERES_BLOKK_31_11_8" localSheetId="6">#REF!</definedName>
    <definedName name="FKERES_BLOKK_31_11_8" localSheetId="4">#REF!</definedName>
    <definedName name="FKERES_BLOKK_31_11_8">#REF!</definedName>
    <definedName name="FKERES_BLOKK_31_12" localSheetId="1">#REF!</definedName>
    <definedName name="FKERES_BLOKK_31_12" localSheetId="3">#REF!</definedName>
    <definedName name="FKERES_BLOKK_31_12">#REF!</definedName>
    <definedName name="FKERES_BLOKK_31_121" localSheetId="6">#REF!</definedName>
    <definedName name="FKERES_BLOKK_31_121" localSheetId="4">#REF!</definedName>
    <definedName name="FKERES_BLOKK_31_121">#REF!</definedName>
    <definedName name="FKERES_BLOKK_31_12_1">NA()</definedName>
    <definedName name="FKERES_BLOKK_31_12_10" localSheetId="6">#REF!</definedName>
    <definedName name="FKERES_BLOKK_31_12_10" localSheetId="4">#REF!</definedName>
    <definedName name="FKERES_BLOKK_31_12_10">#REF!</definedName>
    <definedName name="FKERES_BLOKK_31_12_10_12" localSheetId="6">#REF!</definedName>
    <definedName name="FKERES_BLOKK_31_12_10_12" localSheetId="4">#REF!</definedName>
    <definedName name="FKERES_BLOKK_31_12_10_12">#REF!</definedName>
    <definedName name="FKERES_BLOKK_31_12_10_7" localSheetId="6">#REF!</definedName>
    <definedName name="FKERES_BLOKK_31_12_10_7" localSheetId="4">#REF!</definedName>
    <definedName name="FKERES_BLOKK_31_12_10_7">#REF!</definedName>
    <definedName name="FKERES_BLOKK_31_12_10_8" localSheetId="6">#REF!</definedName>
    <definedName name="FKERES_BLOKK_31_12_10_8" localSheetId="4">#REF!</definedName>
    <definedName name="FKERES_BLOKK_31_12_10_8">#REF!</definedName>
    <definedName name="FKERES_BLOKK_31_12_12" localSheetId="6">#REF!</definedName>
    <definedName name="FKERES_BLOKK_31_12_12" localSheetId="4">#REF!</definedName>
    <definedName name="FKERES_BLOKK_31_12_12">#REF!</definedName>
    <definedName name="FKERES_BLOKK_31_12_7" localSheetId="6">#REF!</definedName>
    <definedName name="FKERES_BLOKK_31_12_7" localSheetId="4">#REF!</definedName>
    <definedName name="FKERES_BLOKK_31_12_7">#REF!</definedName>
    <definedName name="FKERES_BLOKK_31_12_8" localSheetId="6">#REF!</definedName>
    <definedName name="FKERES_BLOKK_31_12_8" localSheetId="4">#REF!</definedName>
    <definedName name="FKERES_BLOKK_31_12_8">#REF!</definedName>
    <definedName name="FKERES_BLOKK_31_2" localSheetId="6">#REF!</definedName>
    <definedName name="FKERES_BLOKK_31_2" localSheetId="4">#REF!</definedName>
    <definedName name="FKERES_BLOKK_31_2">#REF!</definedName>
    <definedName name="FKERES_BLOKK_31_3" localSheetId="6">#REF!</definedName>
    <definedName name="FKERES_BLOKK_31_3" localSheetId="4">#REF!</definedName>
    <definedName name="FKERES_BLOKK_31_3">#REF!</definedName>
    <definedName name="FKERES_BLOKK_31_4" localSheetId="6">#REF!</definedName>
    <definedName name="FKERES_BLOKK_31_4" localSheetId="4">#REF!</definedName>
    <definedName name="FKERES_BLOKK_31_4">#REF!</definedName>
    <definedName name="FKERES_BLOKK_31_7" localSheetId="6">#REF!</definedName>
    <definedName name="FKERES_BLOKK_31_7" localSheetId="4">#REF!</definedName>
    <definedName name="FKERES_BLOKK_31_7">#REF!</definedName>
    <definedName name="FKERES_BLOKK_31_8" localSheetId="6">#REF!</definedName>
    <definedName name="FKERES_BLOKK_31_8" localSheetId="4">#REF!</definedName>
    <definedName name="FKERES_BLOKK_31_8">#REF!</definedName>
    <definedName name="FKERES_BLOKK_31_9" localSheetId="6">#REF!</definedName>
    <definedName name="FKERES_BLOKK_31_9" localSheetId="4">#REF!</definedName>
    <definedName name="FKERES_BLOKK_31_9">#REF!</definedName>
    <definedName name="FKERES_BLOKK_31_9_1">NA()</definedName>
    <definedName name="FKERES_BLOKK_31_9_12" localSheetId="6">#REF!</definedName>
    <definedName name="FKERES_BLOKK_31_9_12" localSheetId="4">#REF!</definedName>
    <definedName name="FKERES_BLOKK_31_9_12">#REF!</definedName>
    <definedName name="FKERES_BLOKK_31_9_7" localSheetId="6">#REF!</definedName>
    <definedName name="FKERES_BLOKK_31_9_7" localSheetId="4">#REF!</definedName>
    <definedName name="FKERES_BLOKK_31_9_7">#REF!</definedName>
    <definedName name="FKERES_BLOKK_31_9_8" localSheetId="6">#REF!</definedName>
    <definedName name="FKERES_BLOKK_31_9_8" localSheetId="4">#REF!</definedName>
    <definedName name="FKERES_BLOKK_31_9_8">#REF!</definedName>
    <definedName name="FKERES_BLOKK_4" localSheetId="6">#REF!</definedName>
    <definedName name="FKERES_BLOKK_4" localSheetId="4">#REF!</definedName>
    <definedName name="FKERES_BLOKK_4">#REF!</definedName>
    <definedName name="FKERES_BLOKK_7" localSheetId="6">#REF!</definedName>
    <definedName name="FKERES_BLOKK_7" localSheetId="4">#REF!</definedName>
    <definedName name="FKERES_BLOKK_7">#REF!</definedName>
    <definedName name="FKERES_BLOKK_8" localSheetId="6">#REF!</definedName>
    <definedName name="FKERES_BLOKK_8" localSheetId="4">#REF!</definedName>
    <definedName name="FKERES_BLOKK_8">#REF!</definedName>
    <definedName name="FKERES_BLOKK_9" localSheetId="6">#REF!</definedName>
    <definedName name="FKERES_BLOKK_9" localSheetId="4">#REF!</definedName>
    <definedName name="FKERES_BLOKK_9">#REF!</definedName>
    <definedName name="FKERES_BLOKK_9_1">NA()</definedName>
    <definedName name="FKERES_BLOKK_9_12" localSheetId="6">#REF!</definedName>
    <definedName name="FKERES_BLOKK_9_12" localSheetId="4">#REF!</definedName>
    <definedName name="FKERES_BLOKK_9_12">#REF!</definedName>
    <definedName name="FKERES_BLOKK_9_7" localSheetId="6">#REF!</definedName>
    <definedName name="FKERES_BLOKK_9_7" localSheetId="4">#REF!</definedName>
    <definedName name="FKERES_BLOKK_9_7">#REF!</definedName>
    <definedName name="FKERES_BLOKK_9_8" localSheetId="6">#REF!</definedName>
    <definedName name="FKERES_BLOKK_9_8" localSheetId="4">#REF!</definedName>
    <definedName name="FKERES_BLOKK_9_8">#REF!</definedName>
    <definedName name="FKERES_II" localSheetId="1">#REF!</definedName>
    <definedName name="FKERES_II" localSheetId="3">#REF!</definedName>
    <definedName name="FKERES_II">#REF!</definedName>
    <definedName name="FKERES_II_1" localSheetId="6">#REF!</definedName>
    <definedName name="FKERES_II_1" localSheetId="4">#REF!</definedName>
    <definedName name="FKERES_II_1">#REF!</definedName>
    <definedName name="FKERES_II_10" localSheetId="6">#REF!</definedName>
    <definedName name="FKERES_II_10" localSheetId="4">#REF!</definedName>
    <definedName name="FKERES_II_10">#REF!</definedName>
    <definedName name="FKERES_II_10_12" localSheetId="6">#REF!</definedName>
    <definedName name="FKERES_II_10_12" localSheetId="4">#REF!</definedName>
    <definedName name="FKERES_II_10_12">#REF!</definedName>
    <definedName name="FKERES_II_10_7" localSheetId="6">#REF!</definedName>
    <definedName name="FKERES_II_10_7" localSheetId="4">#REF!</definedName>
    <definedName name="FKERES_II_10_7">#REF!</definedName>
    <definedName name="FKERES_II_10_8" localSheetId="6">#REF!</definedName>
    <definedName name="FKERES_II_10_8" localSheetId="4">#REF!</definedName>
    <definedName name="FKERES_II_10_8">#REF!</definedName>
    <definedName name="FKERES_II_11" localSheetId="6">#REF!</definedName>
    <definedName name="FKERES_II_11" localSheetId="4">#REF!</definedName>
    <definedName name="FKERES_II_11">#REF!</definedName>
    <definedName name="FKERES_II_11_1" localSheetId="6">#REF!</definedName>
    <definedName name="FKERES_II_11_1" localSheetId="4">#REF!</definedName>
    <definedName name="FKERES_II_11_1">#REF!</definedName>
    <definedName name="FKERES_II_11_1_1" localSheetId="6">#REF!</definedName>
    <definedName name="FKERES_II_11_1_1" localSheetId="4">#REF!</definedName>
    <definedName name="FKERES_II_11_1_1">#REF!</definedName>
    <definedName name="FKERES_II_11_1_1_1">NA()</definedName>
    <definedName name="FKERES_II_11_1_1_12" localSheetId="6">#REF!</definedName>
    <definedName name="FKERES_II_11_1_1_12" localSheetId="4">#REF!</definedName>
    <definedName name="FKERES_II_11_1_1_12">#REF!</definedName>
    <definedName name="FKERES_II_11_1_1_2" localSheetId="6">#REF!</definedName>
    <definedName name="FKERES_II_11_1_1_2" localSheetId="4">#REF!</definedName>
    <definedName name="FKERES_II_11_1_1_2">#REF!</definedName>
    <definedName name="FKERES_II_11_1_1_7" localSheetId="6">#REF!</definedName>
    <definedName name="FKERES_II_11_1_1_7" localSheetId="4">#REF!</definedName>
    <definedName name="FKERES_II_11_1_1_7">#REF!</definedName>
    <definedName name="FKERES_II_11_1_1_8" localSheetId="6">#REF!</definedName>
    <definedName name="FKERES_II_11_1_1_8" localSheetId="4">#REF!</definedName>
    <definedName name="FKERES_II_11_1_1_8">#REF!</definedName>
    <definedName name="FKERES_II_11_1_12" localSheetId="6">#REF!</definedName>
    <definedName name="FKERES_II_11_1_12" localSheetId="4">#REF!</definedName>
    <definedName name="FKERES_II_11_1_12">#REF!</definedName>
    <definedName name="FKERES_II_11_1_2" localSheetId="6">#REF!</definedName>
    <definedName name="FKERES_II_11_1_2" localSheetId="4">#REF!</definedName>
    <definedName name="FKERES_II_11_1_2">#REF!</definedName>
    <definedName name="FKERES_II_11_1_7" localSheetId="6">#REF!</definedName>
    <definedName name="FKERES_II_11_1_7" localSheetId="4">#REF!</definedName>
    <definedName name="FKERES_II_11_1_7">#REF!</definedName>
    <definedName name="FKERES_II_11_1_8" localSheetId="6">#REF!</definedName>
    <definedName name="FKERES_II_11_1_8" localSheetId="4">#REF!</definedName>
    <definedName name="FKERES_II_11_1_8">#REF!</definedName>
    <definedName name="FKERES_II_11_12" localSheetId="6">#REF!</definedName>
    <definedName name="FKERES_II_11_12" localSheetId="4">#REF!</definedName>
    <definedName name="FKERES_II_11_12">#REF!</definedName>
    <definedName name="FKERES_II_11_3" localSheetId="6">#REF!</definedName>
    <definedName name="FKERES_II_11_3" localSheetId="4">#REF!</definedName>
    <definedName name="FKERES_II_11_3">#REF!</definedName>
    <definedName name="FKERES_II_11_3_12" localSheetId="6">#REF!</definedName>
    <definedName name="FKERES_II_11_3_12" localSheetId="4">#REF!</definedName>
    <definedName name="FKERES_II_11_3_12">#REF!</definedName>
    <definedName name="FKERES_II_11_3_2" localSheetId="6">#REF!</definedName>
    <definedName name="FKERES_II_11_3_2" localSheetId="4">#REF!</definedName>
    <definedName name="FKERES_II_11_3_2">#REF!</definedName>
    <definedName name="FKERES_II_11_3_7" localSheetId="6">#REF!</definedName>
    <definedName name="FKERES_II_11_3_7" localSheetId="4">#REF!</definedName>
    <definedName name="FKERES_II_11_3_7">#REF!</definedName>
    <definedName name="FKERES_II_11_3_8" localSheetId="6">#REF!</definedName>
    <definedName name="FKERES_II_11_3_8" localSheetId="4">#REF!</definedName>
    <definedName name="FKERES_II_11_3_8">#REF!</definedName>
    <definedName name="FKERES_II_11_5" localSheetId="6">#REF!</definedName>
    <definedName name="FKERES_II_11_5" localSheetId="4">#REF!</definedName>
    <definedName name="FKERES_II_11_5">#REF!</definedName>
    <definedName name="FKERES_II_11_5_12" localSheetId="6">#REF!</definedName>
    <definedName name="FKERES_II_11_5_12" localSheetId="4">#REF!</definedName>
    <definedName name="FKERES_II_11_5_12">#REF!</definedName>
    <definedName name="FKERES_II_11_5_2" localSheetId="6">#REF!</definedName>
    <definedName name="FKERES_II_11_5_2" localSheetId="4">#REF!</definedName>
    <definedName name="FKERES_II_11_5_2">#REF!</definedName>
    <definedName name="FKERES_II_11_5_7" localSheetId="6">#REF!</definedName>
    <definedName name="FKERES_II_11_5_7" localSheetId="4">#REF!</definedName>
    <definedName name="FKERES_II_11_5_7">#REF!</definedName>
    <definedName name="FKERES_II_11_5_8" localSheetId="6">#REF!</definedName>
    <definedName name="FKERES_II_11_5_8" localSheetId="4">#REF!</definedName>
    <definedName name="FKERES_II_11_5_8">#REF!</definedName>
    <definedName name="FKERES_II_11_7" localSheetId="6">#REF!</definedName>
    <definedName name="FKERES_II_11_7" localSheetId="4">#REF!</definedName>
    <definedName name="FKERES_II_11_7">#REF!</definedName>
    <definedName name="FKERES_II_11_8" localSheetId="6">#REF!</definedName>
    <definedName name="FKERES_II_11_8" localSheetId="4">#REF!</definedName>
    <definedName name="FKERES_II_11_8">#REF!</definedName>
    <definedName name="FKERES_II_12" localSheetId="1">#REF!</definedName>
    <definedName name="FKERES_II_12" localSheetId="3">#REF!</definedName>
    <definedName name="FKERES_II_12">#REF!</definedName>
    <definedName name="FKERES_II_121" localSheetId="6">#REF!</definedName>
    <definedName name="FKERES_II_121" localSheetId="4">#REF!</definedName>
    <definedName name="FKERES_II_121">#REF!</definedName>
    <definedName name="FKERES_II_12_1">NA()</definedName>
    <definedName name="FKERES_II_12_10" localSheetId="6">#REF!</definedName>
    <definedName name="FKERES_II_12_10" localSheetId="4">#REF!</definedName>
    <definedName name="FKERES_II_12_10">#REF!</definedName>
    <definedName name="FKERES_II_12_10_12" localSheetId="6">#REF!</definedName>
    <definedName name="FKERES_II_12_10_12" localSheetId="4">#REF!</definedName>
    <definedName name="FKERES_II_12_10_12">#REF!</definedName>
    <definedName name="FKERES_II_12_10_7" localSheetId="6">#REF!</definedName>
    <definedName name="FKERES_II_12_10_7" localSheetId="4">#REF!</definedName>
    <definedName name="FKERES_II_12_10_7">#REF!</definedName>
    <definedName name="FKERES_II_12_10_8" localSheetId="6">#REF!</definedName>
    <definedName name="FKERES_II_12_10_8" localSheetId="4">#REF!</definedName>
    <definedName name="FKERES_II_12_10_8">#REF!</definedName>
    <definedName name="FKERES_II_12_12" localSheetId="6">#REF!</definedName>
    <definedName name="FKERES_II_12_12" localSheetId="4">#REF!</definedName>
    <definedName name="FKERES_II_12_12">#REF!</definedName>
    <definedName name="FKERES_II_12_7" localSheetId="6">#REF!</definedName>
    <definedName name="FKERES_II_12_7" localSheetId="4">#REF!</definedName>
    <definedName name="FKERES_II_12_7">#REF!</definedName>
    <definedName name="FKERES_II_12_8" localSheetId="6">#REF!</definedName>
    <definedName name="FKERES_II_12_8" localSheetId="4">#REF!</definedName>
    <definedName name="FKERES_II_12_8">#REF!</definedName>
    <definedName name="FKERES_II_15" localSheetId="1">#REF!</definedName>
    <definedName name="FKERES_II_15" localSheetId="3">#REF!</definedName>
    <definedName name="FKERES_II_15">#REF!</definedName>
    <definedName name="FKERES_II_15_1" localSheetId="6">#REF!</definedName>
    <definedName name="FKERES_II_15_1" localSheetId="4">#REF!</definedName>
    <definedName name="FKERES_II_15_1">#REF!</definedName>
    <definedName name="FKERES_II_15_10" localSheetId="6">#REF!</definedName>
    <definedName name="FKERES_II_15_10" localSheetId="4">#REF!</definedName>
    <definedName name="FKERES_II_15_10">#REF!</definedName>
    <definedName name="FKERES_II_15_10_12" localSheetId="6">#REF!</definedName>
    <definedName name="FKERES_II_15_10_12" localSheetId="4">#REF!</definedName>
    <definedName name="FKERES_II_15_10_12">#REF!</definedName>
    <definedName name="FKERES_II_15_10_7" localSheetId="6">#REF!</definedName>
    <definedName name="FKERES_II_15_10_7" localSheetId="4">#REF!</definedName>
    <definedName name="FKERES_II_15_10_7">#REF!</definedName>
    <definedName name="FKERES_II_15_10_8" localSheetId="6">#REF!</definedName>
    <definedName name="FKERES_II_15_10_8" localSheetId="4">#REF!</definedName>
    <definedName name="FKERES_II_15_10_8">#REF!</definedName>
    <definedName name="FKERES_II_15_11" localSheetId="6">#REF!</definedName>
    <definedName name="FKERES_II_15_11" localSheetId="4">#REF!</definedName>
    <definedName name="FKERES_II_15_11">#REF!</definedName>
    <definedName name="FKERES_II_15_11_1" localSheetId="6">#REF!</definedName>
    <definedName name="FKERES_II_15_11_1" localSheetId="4">#REF!</definedName>
    <definedName name="FKERES_II_15_11_1">#REF!</definedName>
    <definedName name="FKERES_II_15_11_1_1" localSheetId="6">#REF!</definedName>
    <definedName name="FKERES_II_15_11_1_1" localSheetId="4">#REF!</definedName>
    <definedName name="FKERES_II_15_11_1_1">#REF!</definedName>
    <definedName name="FKERES_II_15_11_1_1_1">NA()</definedName>
    <definedName name="FKERES_II_15_11_1_1_12" localSheetId="6">#REF!</definedName>
    <definedName name="FKERES_II_15_11_1_1_12" localSheetId="4">#REF!</definedName>
    <definedName name="FKERES_II_15_11_1_1_12">#REF!</definedName>
    <definedName name="FKERES_II_15_11_1_1_2" localSheetId="6">#REF!</definedName>
    <definedName name="FKERES_II_15_11_1_1_2" localSheetId="4">#REF!</definedName>
    <definedName name="FKERES_II_15_11_1_1_2">#REF!</definedName>
    <definedName name="FKERES_II_15_11_1_1_7" localSheetId="6">#REF!</definedName>
    <definedName name="FKERES_II_15_11_1_1_7" localSheetId="4">#REF!</definedName>
    <definedName name="FKERES_II_15_11_1_1_7">#REF!</definedName>
    <definedName name="FKERES_II_15_11_1_1_8" localSheetId="6">#REF!</definedName>
    <definedName name="FKERES_II_15_11_1_1_8" localSheetId="4">#REF!</definedName>
    <definedName name="FKERES_II_15_11_1_1_8">#REF!</definedName>
    <definedName name="FKERES_II_15_11_1_12" localSheetId="6">#REF!</definedName>
    <definedName name="FKERES_II_15_11_1_12" localSheetId="4">#REF!</definedName>
    <definedName name="FKERES_II_15_11_1_12">#REF!</definedName>
    <definedName name="FKERES_II_15_11_1_2" localSheetId="6">#REF!</definedName>
    <definedName name="FKERES_II_15_11_1_2" localSheetId="4">#REF!</definedName>
    <definedName name="FKERES_II_15_11_1_2">#REF!</definedName>
    <definedName name="FKERES_II_15_11_1_7" localSheetId="6">#REF!</definedName>
    <definedName name="FKERES_II_15_11_1_7" localSheetId="4">#REF!</definedName>
    <definedName name="FKERES_II_15_11_1_7">#REF!</definedName>
    <definedName name="FKERES_II_15_11_1_8" localSheetId="6">#REF!</definedName>
    <definedName name="FKERES_II_15_11_1_8" localSheetId="4">#REF!</definedName>
    <definedName name="FKERES_II_15_11_1_8">#REF!</definedName>
    <definedName name="FKERES_II_15_11_12" localSheetId="6">#REF!</definedName>
    <definedName name="FKERES_II_15_11_12" localSheetId="4">#REF!</definedName>
    <definedName name="FKERES_II_15_11_12">#REF!</definedName>
    <definedName name="FKERES_II_15_11_3" localSheetId="6">#REF!</definedName>
    <definedName name="FKERES_II_15_11_3" localSheetId="4">#REF!</definedName>
    <definedName name="FKERES_II_15_11_3">#REF!</definedName>
    <definedName name="FKERES_II_15_11_3_12" localSheetId="6">#REF!</definedName>
    <definedName name="FKERES_II_15_11_3_12" localSheetId="4">#REF!</definedName>
    <definedName name="FKERES_II_15_11_3_12">#REF!</definedName>
    <definedName name="FKERES_II_15_11_3_2" localSheetId="6">#REF!</definedName>
    <definedName name="FKERES_II_15_11_3_2" localSheetId="4">#REF!</definedName>
    <definedName name="FKERES_II_15_11_3_2">#REF!</definedName>
    <definedName name="FKERES_II_15_11_3_7" localSheetId="6">#REF!</definedName>
    <definedName name="FKERES_II_15_11_3_7" localSheetId="4">#REF!</definedName>
    <definedName name="FKERES_II_15_11_3_7">#REF!</definedName>
    <definedName name="FKERES_II_15_11_3_8" localSheetId="6">#REF!</definedName>
    <definedName name="FKERES_II_15_11_3_8" localSheetId="4">#REF!</definedName>
    <definedName name="FKERES_II_15_11_3_8">#REF!</definedName>
    <definedName name="FKERES_II_15_11_5" localSheetId="6">#REF!</definedName>
    <definedName name="FKERES_II_15_11_5" localSheetId="4">#REF!</definedName>
    <definedName name="FKERES_II_15_11_5">#REF!</definedName>
    <definedName name="FKERES_II_15_11_5_12" localSheetId="6">#REF!</definedName>
    <definedName name="FKERES_II_15_11_5_12" localSheetId="4">#REF!</definedName>
    <definedName name="FKERES_II_15_11_5_12">#REF!</definedName>
    <definedName name="FKERES_II_15_11_5_2" localSheetId="6">#REF!</definedName>
    <definedName name="FKERES_II_15_11_5_2" localSheetId="4">#REF!</definedName>
    <definedName name="FKERES_II_15_11_5_2">#REF!</definedName>
    <definedName name="FKERES_II_15_11_5_7" localSheetId="6">#REF!</definedName>
    <definedName name="FKERES_II_15_11_5_7" localSheetId="4">#REF!</definedName>
    <definedName name="FKERES_II_15_11_5_7">#REF!</definedName>
    <definedName name="FKERES_II_15_11_5_8" localSheetId="6">#REF!</definedName>
    <definedName name="FKERES_II_15_11_5_8" localSheetId="4">#REF!</definedName>
    <definedName name="FKERES_II_15_11_5_8">#REF!</definedName>
    <definedName name="FKERES_II_15_11_7" localSheetId="6">#REF!</definedName>
    <definedName name="FKERES_II_15_11_7" localSheetId="4">#REF!</definedName>
    <definedName name="FKERES_II_15_11_7">#REF!</definedName>
    <definedName name="FKERES_II_15_11_8" localSheetId="6">#REF!</definedName>
    <definedName name="FKERES_II_15_11_8" localSheetId="4">#REF!</definedName>
    <definedName name="FKERES_II_15_11_8">#REF!</definedName>
    <definedName name="FKERES_II_15_12" localSheetId="1">#REF!</definedName>
    <definedName name="FKERES_II_15_12" localSheetId="3">#REF!</definedName>
    <definedName name="FKERES_II_15_12">#REF!</definedName>
    <definedName name="FKERES_II_15_121" localSheetId="6">#REF!</definedName>
    <definedName name="FKERES_II_15_121" localSheetId="4">#REF!</definedName>
    <definedName name="FKERES_II_15_121">#REF!</definedName>
    <definedName name="FKERES_II_15_12_1">NA()</definedName>
    <definedName name="FKERES_II_15_12_10" localSheetId="6">#REF!</definedName>
    <definedName name="FKERES_II_15_12_10" localSheetId="4">#REF!</definedName>
    <definedName name="FKERES_II_15_12_10">#REF!</definedName>
    <definedName name="FKERES_II_15_12_10_12" localSheetId="6">#REF!</definedName>
    <definedName name="FKERES_II_15_12_10_12" localSheetId="4">#REF!</definedName>
    <definedName name="FKERES_II_15_12_10_12">#REF!</definedName>
    <definedName name="FKERES_II_15_12_10_7" localSheetId="6">#REF!</definedName>
    <definedName name="FKERES_II_15_12_10_7" localSheetId="4">#REF!</definedName>
    <definedName name="FKERES_II_15_12_10_7">#REF!</definedName>
    <definedName name="FKERES_II_15_12_10_8" localSheetId="6">#REF!</definedName>
    <definedName name="FKERES_II_15_12_10_8" localSheetId="4">#REF!</definedName>
    <definedName name="FKERES_II_15_12_10_8">#REF!</definedName>
    <definedName name="FKERES_II_15_12_12" localSheetId="6">#REF!</definedName>
    <definedName name="FKERES_II_15_12_12" localSheetId="4">#REF!</definedName>
    <definedName name="FKERES_II_15_12_12">#REF!</definedName>
    <definedName name="FKERES_II_15_12_7" localSheetId="6">#REF!</definedName>
    <definedName name="FKERES_II_15_12_7" localSheetId="4">#REF!</definedName>
    <definedName name="FKERES_II_15_12_7">#REF!</definedName>
    <definedName name="FKERES_II_15_12_8" localSheetId="6">#REF!</definedName>
    <definedName name="FKERES_II_15_12_8" localSheetId="4">#REF!</definedName>
    <definedName name="FKERES_II_15_12_8">#REF!</definedName>
    <definedName name="FKERES_II_15_2" localSheetId="6">#REF!</definedName>
    <definedName name="FKERES_II_15_2" localSheetId="4">#REF!</definedName>
    <definedName name="FKERES_II_15_2">#REF!</definedName>
    <definedName name="FKERES_II_15_3" localSheetId="6">#REF!</definedName>
    <definedName name="FKERES_II_15_3" localSheetId="4">#REF!</definedName>
    <definedName name="FKERES_II_15_3">#REF!</definedName>
    <definedName name="FKERES_II_15_4" localSheetId="6">#REF!</definedName>
    <definedName name="FKERES_II_15_4" localSheetId="4">#REF!</definedName>
    <definedName name="FKERES_II_15_4">#REF!</definedName>
    <definedName name="FKERES_II_15_7" localSheetId="6">#REF!</definedName>
    <definedName name="FKERES_II_15_7" localSheetId="4">#REF!</definedName>
    <definedName name="FKERES_II_15_7">#REF!</definedName>
    <definedName name="FKERES_II_15_8" localSheetId="6">#REF!</definedName>
    <definedName name="FKERES_II_15_8" localSheetId="4">#REF!</definedName>
    <definedName name="FKERES_II_15_8">#REF!</definedName>
    <definedName name="FKERES_II_15_9" localSheetId="6">#REF!</definedName>
    <definedName name="FKERES_II_15_9" localSheetId="4">#REF!</definedName>
    <definedName name="FKERES_II_15_9">#REF!</definedName>
    <definedName name="FKERES_II_15_9_1">NA()</definedName>
    <definedName name="FKERES_II_15_9_12" localSheetId="6">#REF!</definedName>
    <definedName name="FKERES_II_15_9_12" localSheetId="4">#REF!</definedName>
    <definedName name="FKERES_II_15_9_12">#REF!</definedName>
    <definedName name="FKERES_II_15_9_7" localSheetId="6">#REF!</definedName>
    <definedName name="FKERES_II_15_9_7" localSheetId="4">#REF!</definedName>
    <definedName name="FKERES_II_15_9_7">#REF!</definedName>
    <definedName name="FKERES_II_15_9_8" localSheetId="6">#REF!</definedName>
    <definedName name="FKERES_II_15_9_8" localSheetId="4">#REF!</definedName>
    <definedName name="FKERES_II_15_9_8">#REF!</definedName>
    <definedName name="FKERES_II_2" localSheetId="1">#REF!</definedName>
    <definedName name="FKERES_II_2" localSheetId="3">#REF!</definedName>
    <definedName name="FKERES_II_2">#REF!</definedName>
    <definedName name="FKERES_II_2_1" localSheetId="6">#REF!</definedName>
    <definedName name="FKERES_II_2_1" localSheetId="4">#REF!</definedName>
    <definedName name="FKERES_II_2_1">#REF!</definedName>
    <definedName name="FKERES_II_2_11" localSheetId="6">#REF!</definedName>
    <definedName name="FKERES_II_2_11" localSheetId="4">#REF!</definedName>
    <definedName name="FKERES_II_2_11">#REF!</definedName>
    <definedName name="FKERES_II_2_1_1" localSheetId="4">#REF!</definedName>
    <definedName name="FKERES_II_2_1_1">#REF!</definedName>
    <definedName name="FKERES_II_2_10" localSheetId="6">#REF!</definedName>
    <definedName name="FKERES_II_2_10" localSheetId="4">#REF!</definedName>
    <definedName name="FKERES_II_2_10">#REF!</definedName>
    <definedName name="FKERES_II_2_10_12" localSheetId="6">#REF!</definedName>
    <definedName name="FKERES_II_2_10_12" localSheetId="4">#REF!</definedName>
    <definedName name="FKERES_II_2_10_12">#REF!</definedName>
    <definedName name="FKERES_II_2_10_7" localSheetId="6">#REF!</definedName>
    <definedName name="FKERES_II_2_10_7" localSheetId="4">#REF!</definedName>
    <definedName name="FKERES_II_2_10_7">#REF!</definedName>
    <definedName name="FKERES_II_2_10_8" localSheetId="6">#REF!</definedName>
    <definedName name="FKERES_II_2_10_8" localSheetId="4">#REF!</definedName>
    <definedName name="FKERES_II_2_10_8">#REF!</definedName>
    <definedName name="FKERES_II_2_11" localSheetId="6">#REF!</definedName>
    <definedName name="FKERES_II_2_11" localSheetId="4">#REF!</definedName>
    <definedName name="FKERES_II_2_11">#REF!</definedName>
    <definedName name="FKERES_II_2_11_1" localSheetId="6">#REF!</definedName>
    <definedName name="FKERES_II_2_11_1" localSheetId="4">#REF!</definedName>
    <definedName name="FKERES_II_2_11_1">#REF!</definedName>
    <definedName name="FKERES_II_2_11_1_1" localSheetId="6">#REF!</definedName>
    <definedName name="FKERES_II_2_11_1_1" localSheetId="4">#REF!</definedName>
    <definedName name="FKERES_II_2_11_1_1">#REF!</definedName>
    <definedName name="FKERES_II_2_11_1_1_1">NA()</definedName>
    <definedName name="FKERES_II_2_11_1_1_12" localSheetId="6">#REF!</definedName>
    <definedName name="FKERES_II_2_11_1_1_12" localSheetId="4">#REF!</definedName>
    <definedName name="FKERES_II_2_11_1_1_12">#REF!</definedName>
    <definedName name="FKERES_II_2_11_1_1_2" localSheetId="6">#REF!</definedName>
    <definedName name="FKERES_II_2_11_1_1_2" localSheetId="4">#REF!</definedName>
    <definedName name="FKERES_II_2_11_1_1_2">#REF!</definedName>
    <definedName name="FKERES_II_2_11_1_1_7" localSheetId="6">#REF!</definedName>
    <definedName name="FKERES_II_2_11_1_1_7" localSheetId="4">#REF!</definedName>
    <definedName name="FKERES_II_2_11_1_1_7">#REF!</definedName>
    <definedName name="FKERES_II_2_11_1_1_8" localSheetId="6">#REF!</definedName>
    <definedName name="FKERES_II_2_11_1_1_8" localSheetId="4">#REF!</definedName>
    <definedName name="FKERES_II_2_11_1_1_8">#REF!</definedName>
    <definedName name="FKERES_II_2_11_1_12" localSheetId="6">#REF!</definedName>
    <definedName name="FKERES_II_2_11_1_12" localSheetId="4">#REF!</definedName>
    <definedName name="FKERES_II_2_11_1_12">#REF!</definedName>
    <definedName name="FKERES_II_2_11_1_2" localSheetId="6">#REF!</definedName>
    <definedName name="FKERES_II_2_11_1_2" localSheetId="4">#REF!</definedName>
    <definedName name="FKERES_II_2_11_1_2">#REF!</definedName>
    <definedName name="FKERES_II_2_11_1_7" localSheetId="6">#REF!</definedName>
    <definedName name="FKERES_II_2_11_1_7" localSheetId="4">#REF!</definedName>
    <definedName name="FKERES_II_2_11_1_7">#REF!</definedName>
    <definedName name="FKERES_II_2_11_1_8" localSheetId="6">#REF!</definedName>
    <definedName name="FKERES_II_2_11_1_8" localSheetId="4">#REF!</definedName>
    <definedName name="FKERES_II_2_11_1_8">#REF!</definedName>
    <definedName name="FKERES_II_2_11_12" localSheetId="6">#REF!</definedName>
    <definedName name="FKERES_II_2_11_12" localSheetId="4">#REF!</definedName>
    <definedName name="FKERES_II_2_11_12">#REF!</definedName>
    <definedName name="FKERES_II_2_11_3" localSheetId="6">#REF!</definedName>
    <definedName name="FKERES_II_2_11_3" localSheetId="4">#REF!</definedName>
    <definedName name="FKERES_II_2_11_3">#REF!</definedName>
    <definedName name="FKERES_II_2_11_3_12" localSheetId="6">#REF!</definedName>
    <definedName name="FKERES_II_2_11_3_12" localSheetId="4">#REF!</definedName>
    <definedName name="FKERES_II_2_11_3_12">#REF!</definedName>
    <definedName name="FKERES_II_2_11_3_2" localSheetId="6">#REF!</definedName>
    <definedName name="FKERES_II_2_11_3_2" localSheetId="4">#REF!</definedName>
    <definedName name="FKERES_II_2_11_3_2">#REF!</definedName>
    <definedName name="FKERES_II_2_11_3_7" localSheetId="6">#REF!</definedName>
    <definedName name="FKERES_II_2_11_3_7" localSheetId="4">#REF!</definedName>
    <definedName name="FKERES_II_2_11_3_7">#REF!</definedName>
    <definedName name="FKERES_II_2_11_3_8" localSheetId="6">#REF!</definedName>
    <definedName name="FKERES_II_2_11_3_8" localSheetId="4">#REF!</definedName>
    <definedName name="FKERES_II_2_11_3_8">#REF!</definedName>
    <definedName name="FKERES_II_2_11_5" localSheetId="6">#REF!</definedName>
    <definedName name="FKERES_II_2_11_5" localSheetId="4">#REF!</definedName>
    <definedName name="FKERES_II_2_11_5">#REF!</definedName>
    <definedName name="FKERES_II_2_11_5_12" localSheetId="6">#REF!</definedName>
    <definedName name="FKERES_II_2_11_5_12" localSheetId="4">#REF!</definedName>
    <definedName name="FKERES_II_2_11_5_12">#REF!</definedName>
    <definedName name="FKERES_II_2_11_5_2" localSheetId="6">#REF!</definedName>
    <definedName name="FKERES_II_2_11_5_2" localSheetId="4">#REF!</definedName>
    <definedName name="FKERES_II_2_11_5_2">#REF!</definedName>
    <definedName name="FKERES_II_2_11_5_7" localSheetId="6">#REF!</definedName>
    <definedName name="FKERES_II_2_11_5_7" localSheetId="4">#REF!</definedName>
    <definedName name="FKERES_II_2_11_5_7">#REF!</definedName>
    <definedName name="FKERES_II_2_11_5_8" localSheetId="6">#REF!</definedName>
    <definedName name="FKERES_II_2_11_5_8" localSheetId="4">#REF!</definedName>
    <definedName name="FKERES_II_2_11_5_8">#REF!</definedName>
    <definedName name="FKERES_II_2_11_7" localSheetId="6">#REF!</definedName>
    <definedName name="FKERES_II_2_11_7" localSheetId="4">#REF!</definedName>
    <definedName name="FKERES_II_2_11_7">#REF!</definedName>
    <definedName name="FKERES_II_2_11_8" localSheetId="6">#REF!</definedName>
    <definedName name="FKERES_II_2_11_8" localSheetId="4">#REF!</definedName>
    <definedName name="FKERES_II_2_11_8">#REF!</definedName>
    <definedName name="FKERES_II_2_12" localSheetId="6">#REF!</definedName>
    <definedName name="FKERES_II_2_12" localSheetId="4">#REF!</definedName>
    <definedName name="FKERES_II_2_12">#REF!</definedName>
    <definedName name="FKERES_II_2_2" localSheetId="6">#REF!</definedName>
    <definedName name="FKERES_II_2_2" localSheetId="4">#REF!</definedName>
    <definedName name="FKERES_II_2_2">#REF!</definedName>
    <definedName name="FKERES_II_2_3" localSheetId="6">#REF!</definedName>
    <definedName name="FKERES_II_2_3" localSheetId="4">#REF!</definedName>
    <definedName name="FKERES_II_2_3">#REF!</definedName>
    <definedName name="FKERES_II_2_4" localSheetId="6">#REF!</definedName>
    <definedName name="FKERES_II_2_4" localSheetId="4">#REF!</definedName>
    <definedName name="FKERES_II_2_4">#REF!</definedName>
    <definedName name="FKERES_II_2_7" localSheetId="6">#REF!</definedName>
    <definedName name="FKERES_II_2_7" localSheetId="4">#REF!</definedName>
    <definedName name="FKERES_II_2_7">#REF!</definedName>
    <definedName name="FKERES_II_2_8" localSheetId="6">#REF!</definedName>
    <definedName name="FKERES_II_2_8" localSheetId="4">#REF!</definedName>
    <definedName name="FKERES_II_2_8">#REF!</definedName>
    <definedName name="FKERES_II_20" localSheetId="1">#REF!</definedName>
    <definedName name="FKERES_II_20" localSheetId="3">#REF!</definedName>
    <definedName name="FKERES_II_20">#REF!</definedName>
    <definedName name="FKERES_II_20_1" localSheetId="6">#REF!</definedName>
    <definedName name="FKERES_II_20_1" localSheetId="4">#REF!</definedName>
    <definedName name="FKERES_II_20_1">#REF!</definedName>
    <definedName name="FKERES_II_20_10" localSheetId="6">#REF!</definedName>
    <definedName name="FKERES_II_20_10" localSheetId="4">#REF!</definedName>
    <definedName name="FKERES_II_20_10">#REF!</definedName>
    <definedName name="FKERES_II_20_10_12" localSheetId="6">#REF!</definedName>
    <definedName name="FKERES_II_20_10_12" localSheetId="4">#REF!</definedName>
    <definedName name="FKERES_II_20_10_12">#REF!</definedName>
    <definedName name="FKERES_II_20_10_7" localSheetId="6">#REF!</definedName>
    <definedName name="FKERES_II_20_10_7" localSheetId="4">#REF!</definedName>
    <definedName name="FKERES_II_20_10_7">#REF!</definedName>
    <definedName name="FKERES_II_20_10_8" localSheetId="6">#REF!</definedName>
    <definedName name="FKERES_II_20_10_8" localSheetId="4">#REF!</definedName>
    <definedName name="FKERES_II_20_10_8">#REF!</definedName>
    <definedName name="FKERES_II_20_11" localSheetId="6">#REF!</definedName>
    <definedName name="FKERES_II_20_11" localSheetId="4">#REF!</definedName>
    <definedName name="FKERES_II_20_11">#REF!</definedName>
    <definedName name="FKERES_II_20_11_1" localSheetId="6">#REF!</definedName>
    <definedName name="FKERES_II_20_11_1" localSheetId="4">#REF!</definedName>
    <definedName name="FKERES_II_20_11_1">#REF!</definedName>
    <definedName name="FKERES_II_20_11_1_1" localSheetId="6">#REF!</definedName>
    <definedName name="FKERES_II_20_11_1_1" localSheetId="4">#REF!</definedName>
    <definedName name="FKERES_II_20_11_1_1">#REF!</definedName>
    <definedName name="FKERES_II_20_11_1_1_1">NA()</definedName>
    <definedName name="FKERES_II_20_11_1_1_12" localSheetId="6">#REF!</definedName>
    <definedName name="FKERES_II_20_11_1_1_12" localSheetId="4">#REF!</definedName>
    <definedName name="FKERES_II_20_11_1_1_12">#REF!</definedName>
    <definedName name="FKERES_II_20_11_1_1_2" localSheetId="6">#REF!</definedName>
    <definedName name="FKERES_II_20_11_1_1_2" localSheetId="4">#REF!</definedName>
    <definedName name="FKERES_II_20_11_1_1_2">#REF!</definedName>
    <definedName name="FKERES_II_20_11_1_1_7" localSheetId="6">#REF!</definedName>
    <definedName name="FKERES_II_20_11_1_1_7" localSheetId="4">#REF!</definedName>
    <definedName name="FKERES_II_20_11_1_1_7">#REF!</definedName>
    <definedName name="FKERES_II_20_11_1_1_8" localSheetId="6">#REF!</definedName>
    <definedName name="FKERES_II_20_11_1_1_8" localSheetId="4">#REF!</definedName>
    <definedName name="FKERES_II_20_11_1_1_8">#REF!</definedName>
    <definedName name="FKERES_II_20_11_1_12" localSheetId="6">#REF!</definedName>
    <definedName name="FKERES_II_20_11_1_12" localSheetId="4">#REF!</definedName>
    <definedName name="FKERES_II_20_11_1_12">#REF!</definedName>
    <definedName name="FKERES_II_20_11_1_2" localSheetId="6">#REF!</definedName>
    <definedName name="FKERES_II_20_11_1_2" localSheetId="4">#REF!</definedName>
    <definedName name="FKERES_II_20_11_1_2">#REF!</definedName>
    <definedName name="FKERES_II_20_11_1_7" localSheetId="6">#REF!</definedName>
    <definedName name="FKERES_II_20_11_1_7" localSheetId="4">#REF!</definedName>
    <definedName name="FKERES_II_20_11_1_7">#REF!</definedName>
    <definedName name="FKERES_II_20_11_1_8" localSheetId="6">#REF!</definedName>
    <definedName name="FKERES_II_20_11_1_8" localSheetId="4">#REF!</definedName>
    <definedName name="FKERES_II_20_11_1_8">#REF!</definedName>
    <definedName name="FKERES_II_20_11_12" localSheetId="6">#REF!</definedName>
    <definedName name="FKERES_II_20_11_12" localSheetId="4">#REF!</definedName>
    <definedName name="FKERES_II_20_11_12">#REF!</definedName>
    <definedName name="FKERES_II_20_11_3" localSheetId="6">#REF!</definedName>
    <definedName name="FKERES_II_20_11_3" localSheetId="4">#REF!</definedName>
    <definedName name="FKERES_II_20_11_3">#REF!</definedName>
    <definedName name="FKERES_II_20_11_3_12" localSheetId="6">#REF!</definedName>
    <definedName name="FKERES_II_20_11_3_12" localSheetId="4">#REF!</definedName>
    <definedName name="FKERES_II_20_11_3_12">#REF!</definedName>
    <definedName name="FKERES_II_20_11_3_2" localSheetId="6">#REF!</definedName>
    <definedName name="FKERES_II_20_11_3_2" localSheetId="4">#REF!</definedName>
    <definedName name="FKERES_II_20_11_3_2">#REF!</definedName>
    <definedName name="FKERES_II_20_11_3_7" localSheetId="6">#REF!</definedName>
    <definedName name="FKERES_II_20_11_3_7" localSheetId="4">#REF!</definedName>
    <definedName name="FKERES_II_20_11_3_7">#REF!</definedName>
    <definedName name="FKERES_II_20_11_3_8" localSheetId="6">#REF!</definedName>
    <definedName name="FKERES_II_20_11_3_8" localSheetId="4">#REF!</definedName>
    <definedName name="FKERES_II_20_11_3_8">#REF!</definedName>
    <definedName name="FKERES_II_20_11_5" localSheetId="6">#REF!</definedName>
    <definedName name="FKERES_II_20_11_5" localSheetId="4">#REF!</definedName>
    <definedName name="FKERES_II_20_11_5">#REF!</definedName>
    <definedName name="FKERES_II_20_11_5_12" localSheetId="6">#REF!</definedName>
    <definedName name="FKERES_II_20_11_5_12" localSheetId="4">#REF!</definedName>
    <definedName name="FKERES_II_20_11_5_12">#REF!</definedName>
    <definedName name="FKERES_II_20_11_5_2" localSheetId="6">#REF!</definedName>
    <definedName name="FKERES_II_20_11_5_2" localSheetId="4">#REF!</definedName>
    <definedName name="FKERES_II_20_11_5_2">#REF!</definedName>
    <definedName name="FKERES_II_20_11_5_7" localSheetId="6">#REF!</definedName>
    <definedName name="FKERES_II_20_11_5_7" localSheetId="4">#REF!</definedName>
    <definedName name="FKERES_II_20_11_5_7">#REF!</definedName>
    <definedName name="FKERES_II_20_11_5_8" localSheetId="6">#REF!</definedName>
    <definedName name="FKERES_II_20_11_5_8" localSheetId="4">#REF!</definedName>
    <definedName name="FKERES_II_20_11_5_8">#REF!</definedName>
    <definedName name="FKERES_II_20_11_7" localSheetId="6">#REF!</definedName>
    <definedName name="FKERES_II_20_11_7" localSheetId="4">#REF!</definedName>
    <definedName name="FKERES_II_20_11_7">#REF!</definedName>
    <definedName name="FKERES_II_20_11_8" localSheetId="6">#REF!</definedName>
    <definedName name="FKERES_II_20_11_8" localSheetId="4">#REF!</definedName>
    <definedName name="FKERES_II_20_11_8">#REF!</definedName>
    <definedName name="FKERES_II_20_12" localSheetId="1">#REF!</definedName>
    <definedName name="FKERES_II_20_12" localSheetId="3">#REF!</definedName>
    <definedName name="FKERES_II_20_12">#REF!</definedName>
    <definedName name="FKERES_II_20_121" localSheetId="6">#REF!</definedName>
    <definedName name="FKERES_II_20_121" localSheetId="4">#REF!</definedName>
    <definedName name="FKERES_II_20_121">#REF!</definedName>
    <definedName name="FKERES_II_20_12_1">NA()</definedName>
    <definedName name="FKERES_II_20_12_10" localSheetId="6">#REF!</definedName>
    <definedName name="FKERES_II_20_12_10" localSheetId="4">#REF!</definedName>
    <definedName name="FKERES_II_20_12_10">#REF!</definedName>
    <definedName name="FKERES_II_20_12_10_12" localSheetId="6">#REF!</definedName>
    <definedName name="FKERES_II_20_12_10_12" localSheetId="4">#REF!</definedName>
    <definedName name="FKERES_II_20_12_10_12">#REF!</definedName>
    <definedName name="FKERES_II_20_12_10_7" localSheetId="6">#REF!</definedName>
    <definedName name="FKERES_II_20_12_10_7" localSheetId="4">#REF!</definedName>
    <definedName name="FKERES_II_20_12_10_7">#REF!</definedName>
    <definedName name="FKERES_II_20_12_10_8" localSheetId="6">#REF!</definedName>
    <definedName name="FKERES_II_20_12_10_8" localSheetId="4">#REF!</definedName>
    <definedName name="FKERES_II_20_12_10_8">#REF!</definedName>
    <definedName name="FKERES_II_20_12_12" localSheetId="6">#REF!</definedName>
    <definedName name="FKERES_II_20_12_12" localSheetId="4">#REF!</definedName>
    <definedName name="FKERES_II_20_12_12">#REF!</definedName>
    <definedName name="FKERES_II_20_12_7" localSheetId="6">#REF!</definedName>
    <definedName name="FKERES_II_20_12_7" localSheetId="4">#REF!</definedName>
    <definedName name="FKERES_II_20_12_7">#REF!</definedName>
    <definedName name="FKERES_II_20_12_8" localSheetId="6">#REF!</definedName>
    <definedName name="FKERES_II_20_12_8" localSheetId="4">#REF!</definedName>
    <definedName name="FKERES_II_20_12_8">#REF!</definedName>
    <definedName name="FKERES_II_20_2" localSheetId="6">#REF!</definedName>
    <definedName name="FKERES_II_20_2" localSheetId="4">#REF!</definedName>
    <definedName name="FKERES_II_20_2">#REF!</definedName>
    <definedName name="FKERES_II_20_3" localSheetId="6">#REF!</definedName>
    <definedName name="FKERES_II_20_3" localSheetId="4">#REF!</definedName>
    <definedName name="FKERES_II_20_3">#REF!</definedName>
    <definedName name="FKERES_II_20_4" localSheetId="6">#REF!</definedName>
    <definedName name="FKERES_II_20_4" localSheetId="4">#REF!</definedName>
    <definedName name="FKERES_II_20_4">#REF!</definedName>
    <definedName name="FKERES_II_20_7" localSheetId="6">#REF!</definedName>
    <definedName name="FKERES_II_20_7" localSheetId="4">#REF!</definedName>
    <definedName name="FKERES_II_20_7">#REF!</definedName>
    <definedName name="FKERES_II_20_8" localSheetId="6">#REF!</definedName>
    <definedName name="FKERES_II_20_8" localSheetId="4">#REF!</definedName>
    <definedName name="FKERES_II_20_8">#REF!</definedName>
    <definedName name="FKERES_II_20_9" localSheetId="6">#REF!</definedName>
    <definedName name="FKERES_II_20_9" localSheetId="4">#REF!</definedName>
    <definedName name="FKERES_II_20_9">#REF!</definedName>
    <definedName name="FKERES_II_20_9_1">NA()</definedName>
    <definedName name="FKERES_II_20_9_12" localSheetId="6">#REF!</definedName>
    <definedName name="FKERES_II_20_9_12" localSheetId="4">#REF!</definedName>
    <definedName name="FKERES_II_20_9_12">#REF!</definedName>
    <definedName name="FKERES_II_20_9_7" localSheetId="6">#REF!</definedName>
    <definedName name="FKERES_II_20_9_7" localSheetId="4">#REF!</definedName>
    <definedName name="FKERES_II_20_9_7">#REF!</definedName>
    <definedName name="FKERES_II_20_9_8" localSheetId="6">#REF!</definedName>
    <definedName name="FKERES_II_20_9_8" localSheetId="4">#REF!</definedName>
    <definedName name="FKERES_II_20_9_8">#REF!</definedName>
    <definedName name="FKERES_II_24" localSheetId="1">#REF!</definedName>
    <definedName name="FKERES_II_24" localSheetId="3">#REF!</definedName>
    <definedName name="FKERES_II_24">#REF!</definedName>
    <definedName name="FKERES_II_24_1" localSheetId="6">#REF!</definedName>
    <definedName name="FKERES_II_24_1" localSheetId="4">#REF!</definedName>
    <definedName name="FKERES_II_24_1">#REF!</definedName>
    <definedName name="FKERES_II_24_10" localSheetId="6">#REF!</definedName>
    <definedName name="FKERES_II_24_10" localSheetId="4">#REF!</definedName>
    <definedName name="FKERES_II_24_10">#REF!</definedName>
    <definedName name="FKERES_II_24_10_12" localSheetId="6">#REF!</definedName>
    <definedName name="FKERES_II_24_10_12" localSheetId="4">#REF!</definedName>
    <definedName name="FKERES_II_24_10_12">#REF!</definedName>
    <definedName name="FKERES_II_24_10_7" localSheetId="6">#REF!</definedName>
    <definedName name="FKERES_II_24_10_7" localSheetId="4">#REF!</definedName>
    <definedName name="FKERES_II_24_10_7">#REF!</definedName>
    <definedName name="FKERES_II_24_10_8" localSheetId="6">#REF!</definedName>
    <definedName name="FKERES_II_24_10_8" localSheetId="4">#REF!</definedName>
    <definedName name="FKERES_II_24_10_8">#REF!</definedName>
    <definedName name="FKERES_II_24_11" localSheetId="6">#REF!</definedName>
    <definedName name="FKERES_II_24_11" localSheetId="4">#REF!</definedName>
    <definedName name="FKERES_II_24_11">#REF!</definedName>
    <definedName name="FKERES_II_24_11_1" localSheetId="6">#REF!</definedName>
    <definedName name="FKERES_II_24_11_1" localSheetId="4">#REF!</definedName>
    <definedName name="FKERES_II_24_11_1">#REF!</definedName>
    <definedName name="FKERES_II_24_11_1_1" localSheetId="6">#REF!</definedName>
    <definedName name="FKERES_II_24_11_1_1" localSheetId="4">#REF!</definedName>
    <definedName name="FKERES_II_24_11_1_1">#REF!</definedName>
    <definedName name="FKERES_II_24_11_1_1_1">NA()</definedName>
    <definedName name="FKERES_II_24_11_1_1_12" localSheetId="6">#REF!</definedName>
    <definedName name="FKERES_II_24_11_1_1_12" localSheetId="4">#REF!</definedName>
    <definedName name="FKERES_II_24_11_1_1_12">#REF!</definedName>
    <definedName name="FKERES_II_24_11_1_1_2" localSheetId="6">#REF!</definedName>
    <definedName name="FKERES_II_24_11_1_1_2" localSheetId="4">#REF!</definedName>
    <definedName name="FKERES_II_24_11_1_1_2">#REF!</definedName>
    <definedName name="FKERES_II_24_11_1_1_7" localSheetId="6">#REF!</definedName>
    <definedName name="FKERES_II_24_11_1_1_7" localSheetId="4">#REF!</definedName>
    <definedName name="FKERES_II_24_11_1_1_7">#REF!</definedName>
    <definedName name="FKERES_II_24_11_1_1_8" localSheetId="6">#REF!</definedName>
    <definedName name="FKERES_II_24_11_1_1_8" localSheetId="4">#REF!</definedName>
    <definedName name="FKERES_II_24_11_1_1_8">#REF!</definedName>
    <definedName name="FKERES_II_24_11_1_12" localSheetId="6">#REF!</definedName>
    <definedName name="FKERES_II_24_11_1_12" localSheetId="4">#REF!</definedName>
    <definedName name="FKERES_II_24_11_1_12">#REF!</definedName>
    <definedName name="FKERES_II_24_11_1_2" localSheetId="6">#REF!</definedName>
    <definedName name="FKERES_II_24_11_1_2" localSheetId="4">#REF!</definedName>
    <definedName name="FKERES_II_24_11_1_2">#REF!</definedName>
    <definedName name="FKERES_II_24_11_1_7" localSheetId="6">#REF!</definedName>
    <definedName name="FKERES_II_24_11_1_7" localSheetId="4">#REF!</definedName>
    <definedName name="FKERES_II_24_11_1_7">#REF!</definedName>
    <definedName name="FKERES_II_24_11_1_8" localSheetId="6">#REF!</definedName>
    <definedName name="FKERES_II_24_11_1_8" localSheetId="4">#REF!</definedName>
    <definedName name="FKERES_II_24_11_1_8">#REF!</definedName>
    <definedName name="FKERES_II_24_11_12" localSheetId="6">#REF!</definedName>
    <definedName name="FKERES_II_24_11_12" localSheetId="4">#REF!</definedName>
    <definedName name="FKERES_II_24_11_12">#REF!</definedName>
    <definedName name="FKERES_II_24_11_3" localSheetId="6">#REF!</definedName>
    <definedName name="FKERES_II_24_11_3" localSheetId="4">#REF!</definedName>
    <definedName name="FKERES_II_24_11_3">#REF!</definedName>
    <definedName name="FKERES_II_24_11_3_12" localSheetId="6">#REF!</definedName>
    <definedName name="FKERES_II_24_11_3_12" localSheetId="4">#REF!</definedName>
    <definedName name="FKERES_II_24_11_3_12">#REF!</definedName>
    <definedName name="FKERES_II_24_11_3_2" localSheetId="6">#REF!</definedName>
    <definedName name="FKERES_II_24_11_3_2" localSheetId="4">#REF!</definedName>
    <definedName name="FKERES_II_24_11_3_2">#REF!</definedName>
    <definedName name="FKERES_II_24_11_3_7" localSheetId="6">#REF!</definedName>
    <definedName name="FKERES_II_24_11_3_7" localSheetId="4">#REF!</definedName>
    <definedName name="FKERES_II_24_11_3_7">#REF!</definedName>
    <definedName name="FKERES_II_24_11_3_8" localSheetId="6">#REF!</definedName>
    <definedName name="FKERES_II_24_11_3_8" localSheetId="4">#REF!</definedName>
    <definedName name="FKERES_II_24_11_3_8">#REF!</definedName>
    <definedName name="FKERES_II_24_11_5" localSheetId="6">#REF!</definedName>
    <definedName name="FKERES_II_24_11_5" localSheetId="4">#REF!</definedName>
    <definedName name="FKERES_II_24_11_5">#REF!</definedName>
    <definedName name="FKERES_II_24_11_5_12" localSheetId="6">#REF!</definedName>
    <definedName name="FKERES_II_24_11_5_12" localSheetId="4">#REF!</definedName>
    <definedName name="FKERES_II_24_11_5_12">#REF!</definedName>
    <definedName name="FKERES_II_24_11_5_2" localSheetId="6">#REF!</definedName>
    <definedName name="FKERES_II_24_11_5_2" localSheetId="4">#REF!</definedName>
    <definedName name="FKERES_II_24_11_5_2">#REF!</definedName>
    <definedName name="FKERES_II_24_11_5_7" localSheetId="6">#REF!</definedName>
    <definedName name="FKERES_II_24_11_5_7" localSheetId="4">#REF!</definedName>
    <definedName name="FKERES_II_24_11_5_7">#REF!</definedName>
    <definedName name="FKERES_II_24_11_5_8" localSheetId="6">#REF!</definedName>
    <definedName name="FKERES_II_24_11_5_8" localSheetId="4">#REF!</definedName>
    <definedName name="FKERES_II_24_11_5_8">#REF!</definedName>
    <definedName name="FKERES_II_24_11_7" localSheetId="6">#REF!</definedName>
    <definedName name="FKERES_II_24_11_7" localSheetId="4">#REF!</definedName>
    <definedName name="FKERES_II_24_11_7">#REF!</definedName>
    <definedName name="FKERES_II_24_11_8" localSheetId="6">#REF!</definedName>
    <definedName name="FKERES_II_24_11_8" localSheetId="4">#REF!</definedName>
    <definedName name="FKERES_II_24_11_8">#REF!</definedName>
    <definedName name="FKERES_II_24_12" localSheetId="1">#REF!</definedName>
    <definedName name="FKERES_II_24_12" localSheetId="3">#REF!</definedName>
    <definedName name="FKERES_II_24_12">#REF!</definedName>
    <definedName name="FKERES_II_24_121" localSheetId="6">#REF!</definedName>
    <definedName name="FKERES_II_24_121" localSheetId="4">#REF!</definedName>
    <definedName name="FKERES_II_24_121">#REF!</definedName>
    <definedName name="FKERES_II_24_12_1">NA()</definedName>
    <definedName name="FKERES_II_24_12_10" localSheetId="6">#REF!</definedName>
    <definedName name="FKERES_II_24_12_10" localSheetId="4">#REF!</definedName>
    <definedName name="FKERES_II_24_12_10">#REF!</definedName>
    <definedName name="FKERES_II_24_12_10_12" localSheetId="6">#REF!</definedName>
    <definedName name="FKERES_II_24_12_10_12" localSheetId="4">#REF!</definedName>
    <definedName name="FKERES_II_24_12_10_12">#REF!</definedName>
    <definedName name="FKERES_II_24_12_10_7" localSheetId="6">#REF!</definedName>
    <definedName name="FKERES_II_24_12_10_7" localSheetId="4">#REF!</definedName>
    <definedName name="FKERES_II_24_12_10_7">#REF!</definedName>
    <definedName name="FKERES_II_24_12_10_8" localSheetId="6">#REF!</definedName>
    <definedName name="FKERES_II_24_12_10_8" localSheetId="4">#REF!</definedName>
    <definedName name="FKERES_II_24_12_10_8">#REF!</definedName>
    <definedName name="FKERES_II_24_12_12" localSheetId="6">#REF!</definedName>
    <definedName name="FKERES_II_24_12_12" localSheetId="4">#REF!</definedName>
    <definedName name="FKERES_II_24_12_12">#REF!</definedName>
    <definedName name="FKERES_II_24_12_7" localSheetId="6">#REF!</definedName>
    <definedName name="FKERES_II_24_12_7" localSheetId="4">#REF!</definedName>
    <definedName name="FKERES_II_24_12_7">#REF!</definedName>
    <definedName name="FKERES_II_24_12_8" localSheetId="6">#REF!</definedName>
    <definedName name="FKERES_II_24_12_8" localSheetId="4">#REF!</definedName>
    <definedName name="FKERES_II_24_12_8">#REF!</definedName>
    <definedName name="FKERES_II_24_2" localSheetId="6">#REF!</definedName>
    <definedName name="FKERES_II_24_2" localSheetId="4">#REF!</definedName>
    <definedName name="FKERES_II_24_2">#REF!</definedName>
    <definedName name="FKERES_II_24_3" localSheetId="6">#REF!</definedName>
    <definedName name="FKERES_II_24_3" localSheetId="4">#REF!</definedName>
    <definedName name="FKERES_II_24_3">#REF!</definedName>
    <definedName name="FKERES_II_24_4" localSheetId="6">#REF!</definedName>
    <definedName name="FKERES_II_24_4" localSheetId="4">#REF!</definedName>
    <definedName name="FKERES_II_24_4">#REF!</definedName>
    <definedName name="FKERES_II_24_7" localSheetId="6">#REF!</definedName>
    <definedName name="FKERES_II_24_7" localSheetId="4">#REF!</definedName>
    <definedName name="FKERES_II_24_7">#REF!</definedName>
    <definedName name="FKERES_II_24_8" localSheetId="6">#REF!</definedName>
    <definedName name="FKERES_II_24_8" localSheetId="4">#REF!</definedName>
    <definedName name="FKERES_II_24_8">#REF!</definedName>
    <definedName name="FKERES_II_24_9" localSheetId="6">#REF!</definedName>
    <definedName name="FKERES_II_24_9" localSheetId="4">#REF!</definedName>
    <definedName name="FKERES_II_24_9">#REF!</definedName>
    <definedName name="FKERES_II_24_9_1">NA()</definedName>
    <definedName name="FKERES_II_24_9_12" localSheetId="6">#REF!</definedName>
    <definedName name="FKERES_II_24_9_12" localSheetId="4">#REF!</definedName>
    <definedName name="FKERES_II_24_9_12">#REF!</definedName>
    <definedName name="FKERES_II_24_9_7" localSheetId="6">#REF!</definedName>
    <definedName name="FKERES_II_24_9_7" localSheetId="4">#REF!</definedName>
    <definedName name="FKERES_II_24_9_7">#REF!</definedName>
    <definedName name="FKERES_II_24_9_8" localSheetId="6">#REF!</definedName>
    <definedName name="FKERES_II_24_9_8" localSheetId="4">#REF!</definedName>
    <definedName name="FKERES_II_24_9_8">#REF!</definedName>
    <definedName name="FKERES_II_28" localSheetId="1">#REF!</definedName>
    <definedName name="FKERES_II_28" localSheetId="3">#REF!</definedName>
    <definedName name="FKERES_II_28">#REF!</definedName>
    <definedName name="FKERES_II_28_1" localSheetId="6">#REF!</definedName>
    <definedName name="FKERES_II_28_1" localSheetId="4">#REF!</definedName>
    <definedName name="FKERES_II_28_1">#REF!</definedName>
    <definedName name="FKERES_II_28_10" localSheetId="6">#REF!</definedName>
    <definedName name="FKERES_II_28_10" localSheetId="4">#REF!</definedName>
    <definedName name="FKERES_II_28_10">#REF!</definedName>
    <definedName name="FKERES_II_28_10_12" localSheetId="6">#REF!</definedName>
    <definedName name="FKERES_II_28_10_12" localSheetId="4">#REF!</definedName>
    <definedName name="FKERES_II_28_10_12">#REF!</definedName>
    <definedName name="FKERES_II_28_10_7" localSheetId="6">#REF!</definedName>
    <definedName name="FKERES_II_28_10_7" localSheetId="4">#REF!</definedName>
    <definedName name="FKERES_II_28_10_7">#REF!</definedName>
    <definedName name="FKERES_II_28_10_8" localSheetId="6">#REF!</definedName>
    <definedName name="FKERES_II_28_10_8" localSheetId="4">#REF!</definedName>
    <definedName name="FKERES_II_28_10_8">#REF!</definedName>
    <definedName name="FKERES_II_28_11" localSheetId="6">#REF!</definedName>
    <definedName name="FKERES_II_28_11" localSheetId="4">#REF!</definedName>
    <definedName name="FKERES_II_28_11">#REF!</definedName>
    <definedName name="FKERES_II_28_11_1" localSheetId="6">#REF!</definedName>
    <definedName name="FKERES_II_28_11_1" localSheetId="4">#REF!</definedName>
    <definedName name="FKERES_II_28_11_1">#REF!</definedName>
    <definedName name="FKERES_II_28_11_1_1" localSheetId="6">#REF!</definedName>
    <definedName name="FKERES_II_28_11_1_1" localSheetId="4">#REF!</definedName>
    <definedName name="FKERES_II_28_11_1_1">#REF!</definedName>
    <definedName name="FKERES_II_28_11_1_1_1">NA()</definedName>
    <definedName name="FKERES_II_28_11_1_1_12" localSheetId="6">#REF!</definedName>
    <definedName name="FKERES_II_28_11_1_1_12" localSheetId="4">#REF!</definedName>
    <definedName name="FKERES_II_28_11_1_1_12">#REF!</definedName>
    <definedName name="FKERES_II_28_11_1_1_2" localSheetId="6">#REF!</definedName>
    <definedName name="FKERES_II_28_11_1_1_2" localSheetId="4">#REF!</definedName>
    <definedName name="FKERES_II_28_11_1_1_2">#REF!</definedName>
    <definedName name="FKERES_II_28_11_1_1_7" localSheetId="6">#REF!</definedName>
    <definedName name="FKERES_II_28_11_1_1_7" localSheetId="4">#REF!</definedName>
    <definedName name="FKERES_II_28_11_1_1_7">#REF!</definedName>
    <definedName name="FKERES_II_28_11_1_1_8" localSheetId="6">#REF!</definedName>
    <definedName name="FKERES_II_28_11_1_1_8" localSheetId="4">#REF!</definedName>
    <definedName name="FKERES_II_28_11_1_1_8">#REF!</definedName>
    <definedName name="FKERES_II_28_11_1_12" localSheetId="6">#REF!</definedName>
    <definedName name="FKERES_II_28_11_1_12" localSheetId="4">#REF!</definedName>
    <definedName name="FKERES_II_28_11_1_12">#REF!</definedName>
    <definedName name="FKERES_II_28_11_1_2" localSheetId="6">#REF!</definedName>
    <definedName name="FKERES_II_28_11_1_2" localSheetId="4">#REF!</definedName>
    <definedName name="FKERES_II_28_11_1_2">#REF!</definedName>
    <definedName name="FKERES_II_28_11_1_7" localSheetId="6">#REF!</definedName>
    <definedName name="FKERES_II_28_11_1_7" localSheetId="4">#REF!</definedName>
    <definedName name="FKERES_II_28_11_1_7">#REF!</definedName>
    <definedName name="FKERES_II_28_11_1_8" localSheetId="6">#REF!</definedName>
    <definedName name="FKERES_II_28_11_1_8" localSheetId="4">#REF!</definedName>
    <definedName name="FKERES_II_28_11_1_8">#REF!</definedName>
    <definedName name="FKERES_II_28_11_12" localSheetId="6">#REF!</definedName>
    <definedName name="FKERES_II_28_11_12" localSheetId="4">#REF!</definedName>
    <definedName name="FKERES_II_28_11_12">#REF!</definedName>
    <definedName name="FKERES_II_28_11_3" localSheetId="6">#REF!</definedName>
    <definedName name="FKERES_II_28_11_3" localSheetId="4">#REF!</definedName>
    <definedName name="FKERES_II_28_11_3">#REF!</definedName>
    <definedName name="FKERES_II_28_11_3_12" localSheetId="6">#REF!</definedName>
    <definedName name="FKERES_II_28_11_3_12" localSheetId="4">#REF!</definedName>
    <definedName name="FKERES_II_28_11_3_12">#REF!</definedName>
    <definedName name="FKERES_II_28_11_3_2" localSheetId="6">#REF!</definedName>
    <definedName name="FKERES_II_28_11_3_2" localSheetId="4">#REF!</definedName>
    <definedName name="FKERES_II_28_11_3_2">#REF!</definedName>
    <definedName name="FKERES_II_28_11_3_7" localSheetId="6">#REF!</definedName>
    <definedName name="FKERES_II_28_11_3_7" localSheetId="4">#REF!</definedName>
    <definedName name="FKERES_II_28_11_3_7">#REF!</definedName>
    <definedName name="FKERES_II_28_11_3_8" localSheetId="6">#REF!</definedName>
    <definedName name="FKERES_II_28_11_3_8" localSheetId="4">#REF!</definedName>
    <definedName name="FKERES_II_28_11_3_8">#REF!</definedName>
    <definedName name="FKERES_II_28_11_5" localSheetId="6">#REF!</definedName>
    <definedName name="FKERES_II_28_11_5" localSheetId="4">#REF!</definedName>
    <definedName name="FKERES_II_28_11_5">#REF!</definedName>
    <definedName name="FKERES_II_28_11_5_12" localSheetId="6">#REF!</definedName>
    <definedName name="FKERES_II_28_11_5_12" localSheetId="4">#REF!</definedName>
    <definedName name="FKERES_II_28_11_5_12">#REF!</definedName>
    <definedName name="FKERES_II_28_11_5_2" localSheetId="6">#REF!</definedName>
    <definedName name="FKERES_II_28_11_5_2" localSheetId="4">#REF!</definedName>
    <definedName name="FKERES_II_28_11_5_2">#REF!</definedName>
    <definedName name="FKERES_II_28_11_5_7" localSheetId="6">#REF!</definedName>
    <definedName name="FKERES_II_28_11_5_7" localSheetId="4">#REF!</definedName>
    <definedName name="FKERES_II_28_11_5_7">#REF!</definedName>
    <definedName name="FKERES_II_28_11_5_8" localSheetId="6">#REF!</definedName>
    <definedName name="FKERES_II_28_11_5_8" localSheetId="4">#REF!</definedName>
    <definedName name="FKERES_II_28_11_5_8">#REF!</definedName>
    <definedName name="FKERES_II_28_11_7" localSheetId="6">#REF!</definedName>
    <definedName name="FKERES_II_28_11_7" localSheetId="4">#REF!</definedName>
    <definedName name="FKERES_II_28_11_7">#REF!</definedName>
    <definedName name="FKERES_II_28_11_8" localSheetId="6">#REF!</definedName>
    <definedName name="FKERES_II_28_11_8" localSheetId="4">#REF!</definedName>
    <definedName name="FKERES_II_28_11_8">#REF!</definedName>
    <definedName name="FKERES_II_28_12" localSheetId="1">#REF!</definedName>
    <definedName name="FKERES_II_28_12" localSheetId="3">#REF!</definedName>
    <definedName name="FKERES_II_28_12">#REF!</definedName>
    <definedName name="FKERES_II_28_121" localSheetId="6">#REF!</definedName>
    <definedName name="FKERES_II_28_121" localSheetId="4">#REF!</definedName>
    <definedName name="FKERES_II_28_121">#REF!</definedName>
    <definedName name="FKERES_II_28_12_1">NA()</definedName>
    <definedName name="FKERES_II_28_12_10" localSheetId="6">#REF!</definedName>
    <definedName name="FKERES_II_28_12_10" localSheetId="4">#REF!</definedName>
    <definedName name="FKERES_II_28_12_10">#REF!</definedName>
    <definedName name="FKERES_II_28_12_10_12" localSheetId="6">#REF!</definedName>
    <definedName name="FKERES_II_28_12_10_12" localSheetId="4">#REF!</definedName>
    <definedName name="FKERES_II_28_12_10_12">#REF!</definedName>
    <definedName name="FKERES_II_28_12_10_7" localSheetId="6">#REF!</definedName>
    <definedName name="FKERES_II_28_12_10_7" localSheetId="4">#REF!</definedName>
    <definedName name="FKERES_II_28_12_10_7">#REF!</definedName>
    <definedName name="FKERES_II_28_12_10_8" localSheetId="6">#REF!</definedName>
    <definedName name="FKERES_II_28_12_10_8" localSheetId="4">#REF!</definedName>
    <definedName name="FKERES_II_28_12_10_8">#REF!</definedName>
    <definedName name="FKERES_II_28_12_12" localSheetId="6">#REF!</definedName>
    <definedName name="FKERES_II_28_12_12" localSheetId="4">#REF!</definedName>
    <definedName name="FKERES_II_28_12_12">#REF!</definedName>
    <definedName name="FKERES_II_28_12_7" localSheetId="6">#REF!</definedName>
    <definedName name="FKERES_II_28_12_7" localSheetId="4">#REF!</definedName>
    <definedName name="FKERES_II_28_12_7">#REF!</definedName>
    <definedName name="FKERES_II_28_12_8" localSheetId="6">#REF!</definedName>
    <definedName name="FKERES_II_28_12_8" localSheetId="4">#REF!</definedName>
    <definedName name="FKERES_II_28_12_8">#REF!</definedName>
    <definedName name="FKERES_II_28_2" localSheetId="6">#REF!</definedName>
    <definedName name="FKERES_II_28_2" localSheetId="4">#REF!</definedName>
    <definedName name="FKERES_II_28_2">#REF!</definedName>
    <definedName name="FKERES_II_28_3" localSheetId="6">#REF!</definedName>
    <definedName name="FKERES_II_28_3" localSheetId="4">#REF!</definedName>
    <definedName name="FKERES_II_28_3">#REF!</definedName>
    <definedName name="FKERES_II_28_4" localSheetId="6">#REF!</definedName>
    <definedName name="FKERES_II_28_4" localSheetId="4">#REF!</definedName>
    <definedName name="FKERES_II_28_4">#REF!</definedName>
    <definedName name="FKERES_II_28_7" localSheetId="6">#REF!</definedName>
    <definedName name="FKERES_II_28_7" localSheetId="4">#REF!</definedName>
    <definedName name="FKERES_II_28_7">#REF!</definedName>
    <definedName name="FKERES_II_28_8" localSheetId="6">#REF!</definedName>
    <definedName name="FKERES_II_28_8" localSheetId="4">#REF!</definedName>
    <definedName name="FKERES_II_28_8">#REF!</definedName>
    <definedName name="FKERES_II_28_9" localSheetId="6">#REF!</definedName>
    <definedName name="FKERES_II_28_9" localSheetId="4">#REF!</definedName>
    <definedName name="FKERES_II_28_9">#REF!</definedName>
    <definedName name="FKERES_II_28_9_1">NA()</definedName>
    <definedName name="FKERES_II_28_9_12" localSheetId="6">#REF!</definedName>
    <definedName name="FKERES_II_28_9_12" localSheetId="4">#REF!</definedName>
    <definedName name="FKERES_II_28_9_12">#REF!</definedName>
    <definedName name="FKERES_II_28_9_7" localSheetId="6">#REF!</definedName>
    <definedName name="FKERES_II_28_9_7" localSheetId="4">#REF!</definedName>
    <definedName name="FKERES_II_28_9_7">#REF!</definedName>
    <definedName name="FKERES_II_28_9_8" localSheetId="6">#REF!</definedName>
    <definedName name="FKERES_II_28_9_8" localSheetId="4">#REF!</definedName>
    <definedName name="FKERES_II_28_9_8">#REF!</definedName>
    <definedName name="FKERES_II_3" localSheetId="6">#REF!</definedName>
    <definedName name="FKERES_II_3" localSheetId="4">#REF!</definedName>
    <definedName name="FKERES_II_3">#REF!</definedName>
    <definedName name="FKERES_II_31" localSheetId="1">#REF!</definedName>
    <definedName name="FKERES_II_31" localSheetId="3">#REF!</definedName>
    <definedName name="FKERES_II_31">#REF!</definedName>
    <definedName name="FKERES_II_31_1" localSheetId="6">#REF!</definedName>
    <definedName name="FKERES_II_31_1" localSheetId="4">#REF!</definedName>
    <definedName name="FKERES_II_31_1">#REF!</definedName>
    <definedName name="FKERES_II_31_10" localSheetId="6">#REF!</definedName>
    <definedName name="FKERES_II_31_10" localSheetId="4">#REF!</definedName>
    <definedName name="FKERES_II_31_10">#REF!</definedName>
    <definedName name="FKERES_II_31_10_12" localSheetId="6">#REF!</definedName>
    <definedName name="FKERES_II_31_10_12" localSheetId="4">#REF!</definedName>
    <definedName name="FKERES_II_31_10_12">#REF!</definedName>
    <definedName name="FKERES_II_31_10_7" localSheetId="6">#REF!</definedName>
    <definedName name="FKERES_II_31_10_7" localSheetId="4">#REF!</definedName>
    <definedName name="FKERES_II_31_10_7">#REF!</definedName>
    <definedName name="FKERES_II_31_10_8" localSheetId="6">#REF!</definedName>
    <definedName name="FKERES_II_31_10_8" localSheetId="4">#REF!</definedName>
    <definedName name="FKERES_II_31_10_8">#REF!</definedName>
    <definedName name="FKERES_II_31_11" localSheetId="6">#REF!</definedName>
    <definedName name="FKERES_II_31_11" localSheetId="4">#REF!</definedName>
    <definedName name="FKERES_II_31_11">#REF!</definedName>
    <definedName name="FKERES_II_31_11_1" localSheetId="6">#REF!</definedName>
    <definedName name="FKERES_II_31_11_1" localSheetId="4">#REF!</definedName>
    <definedName name="FKERES_II_31_11_1">#REF!</definedName>
    <definedName name="FKERES_II_31_11_1_1" localSheetId="6">#REF!</definedName>
    <definedName name="FKERES_II_31_11_1_1" localSheetId="4">#REF!</definedName>
    <definedName name="FKERES_II_31_11_1_1">#REF!</definedName>
    <definedName name="FKERES_II_31_11_1_1_1">NA()</definedName>
    <definedName name="FKERES_II_31_11_1_1_12" localSheetId="6">#REF!</definedName>
    <definedName name="FKERES_II_31_11_1_1_12" localSheetId="4">#REF!</definedName>
    <definedName name="FKERES_II_31_11_1_1_12">#REF!</definedName>
    <definedName name="FKERES_II_31_11_1_1_2" localSheetId="6">#REF!</definedName>
    <definedName name="FKERES_II_31_11_1_1_2" localSheetId="4">#REF!</definedName>
    <definedName name="FKERES_II_31_11_1_1_2">#REF!</definedName>
    <definedName name="FKERES_II_31_11_1_1_7" localSheetId="6">#REF!</definedName>
    <definedName name="FKERES_II_31_11_1_1_7" localSheetId="4">#REF!</definedName>
    <definedName name="FKERES_II_31_11_1_1_7">#REF!</definedName>
    <definedName name="FKERES_II_31_11_1_1_8" localSheetId="6">#REF!</definedName>
    <definedName name="FKERES_II_31_11_1_1_8" localSheetId="4">#REF!</definedName>
    <definedName name="FKERES_II_31_11_1_1_8">#REF!</definedName>
    <definedName name="FKERES_II_31_11_1_12" localSheetId="6">#REF!</definedName>
    <definedName name="FKERES_II_31_11_1_12" localSheetId="4">#REF!</definedName>
    <definedName name="FKERES_II_31_11_1_12">#REF!</definedName>
    <definedName name="FKERES_II_31_11_1_2" localSheetId="6">#REF!</definedName>
    <definedName name="FKERES_II_31_11_1_2" localSheetId="4">#REF!</definedName>
    <definedName name="FKERES_II_31_11_1_2">#REF!</definedName>
    <definedName name="FKERES_II_31_11_1_7" localSheetId="6">#REF!</definedName>
    <definedName name="FKERES_II_31_11_1_7" localSheetId="4">#REF!</definedName>
    <definedName name="FKERES_II_31_11_1_7">#REF!</definedName>
    <definedName name="FKERES_II_31_11_1_8" localSheetId="6">#REF!</definedName>
    <definedName name="FKERES_II_31_11_1_8" localSheetId="4">#REF!</definedName>
    <definedName name="FKERES_II_31_11_1_8">#REF!</definedName>
    <definedName name="FKERES_II_31_11_12" localSheetId="6">#REF!</definedName>
    <definedName name="FKERES_II_31_11_12" localSheetId="4">#REF!</definedName>
    <definedName name="FKERES_II_31_11_12">#REF!</definedName>
    <definedName name="FKERES_II_31_11_3" localSheetId="6">#REF!</definedName>
    <definedName name="FKERES_II_31_11_3" localSheetId="4">#REF!</definedName>
    <definedName name="FKERES_II_31_11_3">#REF!</definedName>
    <definedName name="FKERES_II_31_11_3_12" localSheetId="6">#REF!</definedName>
    <definedName name="FKERES_II_31_11_3_12" localSheetId="4">#REF!</definedName>
    <definedName name="FKERES_II_31_11_3_12">#REF!</definedName>
    <definedName name="FKERES_II_31_11_3_2" localSheetId="6">#REF!</definedName>
    <definedName name="FKERES_II_31_11_3_2" localSheetId="4">#REF!</definedName>
    <definedName name="FKERES_II_31_11_3_2">#REF!</definedName>
    <definedName name="FKERES_II_31_11_3_7" localSheetId="6">#REF!</definedName>
    <definedName name="FKERES_II_31_11_3_7" localSheetId="4">#REF!</definedName>
    <definedName name="FKERES_II_31_11_3_7">#REF!</definedName>
    <definedName name="FKERES_II_31_11_3_8" localSheetId="6">#REF!</definedName>
    <definedName name="FKERES_II_31_11_3_8" localSheetId="4">#REF!</definedName>
    <definedName name="FKERES_II_31_11_3_8">#REF!</definedName>
    <definedName name="FKERES_II_31_11_5" localSheetId="6">#REF!</definedName>
    <definedName name="FKERES_II_31_11_5" localSheetId="4">#REF!</definedName>
    <definedName name="FKERES_II_31_11_5">#REF!</definedName>
    <definedName name="FKERES_II_31_11_5_12" localSheetId="6">#REF!</definedName>
    <definedName name="FKERES_II_31_11_5_12" localSheetId="4">#REF!</definedName>
    <definedName name="FKERES_II_31_11_5_12">#REF!</definedName>
    <definedName name="FKERES_II_31_11_5_2" localSheetId="6">#REF!</definedName>
    <definedName name="FKERES_II_31_11_5_2" localSheetId="4">#REF!</definedName>
    <definedName name="FKERES_II_31_11_5_2">#REF!</definedName>
    <definedName name="FKERES_II_31_11_5_7" localSheetId="6">#REF!</definedName>
    <definedName name="FKERES_II_31_11_5_7" localSheetId="4">#REF!</definedName>
    <definedName name="FKERES_II_31_11_5_7">#REF!</definedName>
    <definedName name="FKERES_II_31_11_5_8" localSheetId="6">#REF!</definedName>
    <definedName name="FKERES_II_31_11_5_8" localSheetId="4">#REF!</definedName>
    <definedName name="FKERES_II_31_11_5_8">#REF!</definedName>
    <definedName name="FKERES_II_31_11_7" localSheetId="6">#REF!</definedName>
    <definedName name="FKERES_II_31_11_7" localSheetId="4">#REF!</definedName>
    <definedName name="FKERES_II_31_11_7">#REF!</definedName>
    <definedName name="FKERES_II_31_11_8" localSheetId="6">#REF!</definedName>
    <definedName name="FKERES_II_31_11_8" localSheetId="4">#REF!</definedName>
    <definedName name="FKERES_II_31_11_8">#REF!</definedName>
    <definedName name="FKERES_II_31_12" localSheetId="1">#REF!</definedName>
    <definedName name="FKERES_II_31_12" localSheetId="3">#REF!</definedName>
    <definedName name="FKERES_II_31_12">#REF!</definedName>
    <definedName name="FKERES_II_31_121" localSheetId="6">#REF!</definedName>
    <definedName name="FKERES_II_31_121" localSheetId="4">#REF!</definedName>
    <definedName name="FKERES_II_31_121">#REF!</definedName>
    <definedName name="FKERES_II_31_12_1">NA()</definedName>
    <definedName name="FKERES_II_31_12_10" localSheetId="6">#REF!</definedName>
    <definedName name="FKERES_II_31_12_10" localSheetId="4">#REF!</definedName>
    <definedName name="FKERES_II_31_12_10">#REF!</definedName>
    <definedName name="FKERES_II_31_12_10_12" localSheetId="6">#REF!</definedName>
    <definedName name="FKERES_II_31_12_10_12" localSheetId="4">#REF!</definedName>
    <definedName name="FKERES_II_31_12_10_12">#REF!</definedName>
    <definedName name="FKERES_II_31_12_10_7" localSheetId="6">#REF!</definedName>
    <definedName name="FKERES_II_31_12_10_7" localSheetId="4">#REF!</definedName>
    <definedName name="FKERES_II_31_12_10_7">#REF!</definedName>
    <definedName name="FKERES_II_31_12_10_8" localSheetId="6">#REF!</definedName>
    <definedName name="FKERES_II_31_12_10_8" localSheetId="4">#REF!</definedName>
    <definedName name="FKERES_II_31_12_10_8">#REF!</definedName>
    <definedName name="FKERES_II_31_12_12" localSheetId="6">#REF!</definedName>
    <definedName name="FKERES_II_31_12_12" localSheetId="4">#REF!</definedName>
    <definedName name="FKERES_II_31_12_12">#REF!</definedName>
    <definedName name="FKERES_II_31_12_7" localSheetId="6">#REF!</definedName>
    <definedName name="FKERES_II_31_12_7" localSheetId="4">#REF!</definedName>
    <definedName name="FKERES_II_31_12_7">#REF!</definedName>
    <definedName name="FKERES_II_31_12_8" localSheetId="6">#REF!</definedName>
    <definedName name="FKERES_II_31_12_8" localSheetId="4">#REF!</definedName>
    <definedName name="FKERES_II_31_12_8">#REF!</definedName>
    <definedName name="FKERES_II_31_2" localSheetId="6">#REF!</definedName>
    <definedName name="FKERES_II_31_2" localSheetId="4">#REF!</definedName>
    <definedName name="FKERES_II_31_2">#REF!</definedName>
    <definedName name="FKERES_II_31_3" localSheetId="6">#REF!</definedName>
    <definedName name="FKERES_II_31_3" localSheetId="4">#REF!</definedName>
    <definedName name="FKERES_II_31_3">#REF!</definedName>
    <definedName name="FKERES_II_31_4" localSheetId="6">#REF!</definedName>
    <definedName name="FKERES_II_31_4" localSheetId="4">#REF!</definedName>
    <definedName name="FKERES_II_31_4">#REF!</definedName>
    <definedName name="FKERES_II_31_7" localSheetId="6">#REF!</definedName>
    <definedName name="FKERES_II_31_7" localSheetId="4">#REF!</definedName>
    <definedName name="FKERES_II_31_7">#REF!</definedName>
    <definedName name="FKERES_II_31_8" localSheetId="6">#REF!</definedName>
    <definedName name="FKERES_II_31_8" localSheetId="4">#REF!</definedName>
    <definedName name="FKERES_II_31_8">#REF!</definedName>
    <definedName name="FKERES_II_31_9" localSheetId="6">#REF!</definedName>
    <definedName name="FKERES_II_31_9" localSheetId="4">#REF!</definedName>
    <definedName name="FKERES_II_31_9">#REF!</definedName>
    <definedName name="FKERES_II_31_9_1">NA()</definedName>
    <definedName name="FKERES_II_31_9_12" localSheetId="6">#REF!</definedName>
    <definedName name="FKERES_II_31_9_12" localSheetId="4">#REF!</definedName>
    <definedName name="FKERES_II_31_9_12">#REF!</definedName>
    <definedName name="FKERES_II_31_9_7" localSheetId="6">#REF!</definedName>
    <definedName name="FKERES_II_31_9_7" localSheetId="4">#REF!</definedName>
    <definedName name="FKERES_II_31_9_7">#REF!</definedName>
    <definedName name="FKERES_II_31_9_8" localSheetId="6">#REF!</definedName>
    <definedName name="FKERES_II_31_9_8" localSheetId="4">#REF!</definedName>
    <definedName name="FKERES_II_31_9_8">#REF!</definedName>
    <definedName name="FKERES_II_4" localSheetId="6">#REF!</definedName>
    <definedName name="FKERES_II_4" localSheetId="4">#REF!</definedName>
    <definedName name="FKERES_II_4">#REF!</definedName>
    <definedName name="FKERES_II_7" localSheetId="6">#REF!</definedName>
    <definedName name="FKERES_II_7" localSheetId="4">#REF!</definedName>
    <definedName name="FKERES_II_7">#REF!</definedName>
    <definedName name="FKERES_II_8" localSheetId="6">#REF!</definedName>
    <definedName name="FKERES_II_8" localSheetId="4">#REF!</definedName>
    <definedName name="FKERES_II_8">#REF!</definedName>
    <definedName name="FKERES_II_9" localSheetId="6">#REF!</definedName>
    <definedName name="FKERES_II_9" localSheetId="4">#REF!</definedName>
    <definedName name="FKERES_II_9">#REF!</definedName>
    <definedName name="FKERES_II_9_1">NA()</definedName>
    <definedName name="FKERES_II_9_12" localSheetId="6">#REF!</definedName>
    <definedName name="FKERES_II_9_12" localSheetId="4">#REF!</definedName>
    <definedName name="FKERES_II_9_12">#REF!</definedName>
    <definedName name="FKERES_II_9_7" localSheetId="6">#REF!</definedName>
    <definedName name="FKERES_II_9_7" localSheetId="4">#REF!</definedName>
    <definedName name="FKERES_II_9_7">#REF!</definedName>
    <definedName name="FKERES_II_9_8" localSheetId="6">#REF!</definedName>
    <definedName name="FKERES_II_9_8" localSheetId="4">#REF!</definedName>
    <definedName name="FKERES_II_9_8">#REF!</definedName>
    <definedName name="FKERES_III" localSheetId="1">#REF!</definedName>
    <definedName name="FKERES_III" localSheetId="3">#REF!</definedName>
    <definedName name="FKERES_III">#REF!</definedName>
    <definedName name="FKERES_III_1" localSheetId="6">#REF!</definedName>
    <definedName name="FKERES_III_1" localSheetId="4">#REF!</definedName>
    <definedName name="FKERES_III_1">#REF!</definedName>
    <definedName name="FKERES_III_10" localSheetId="6">#REF!</definedName>
    <definedName name="FKERES_III_10" localSheetId="4">#REF!</definedName>
    <definedName name="FKERES_III_10">#REF!</definedName>
    <definedName name="FKERES_III_10_12" localSheetId="6">#REF!</definedName>
    <definedName name="FKERES_III_10_12" localSheetId="4">#REF!</definedName>
    <definedName name="FKERES_III_10_12">#REF!</definedName>
    <definedName name="FKERES_III_10_7" localSheetId="6">#REF!</definedName>
    <definedName name="FKERES_III_10_7" localSheetId="4">#REF!</definedName>
    <definedName name="FKERES_III_10_7">#REF!</definedName>
    <definedName name="FKERES_III_10_8" localSheetId="6">#REF!</definedName>
    <definedName name="FKERES_III_10_8" localSheetId="4">#REF!</definedName>
    <definedName name="FKERES_III_10_8">#REF!</definedName>
    <definedName name="FKERES_III_11" localSheetId="6">#REF!</definedName>
    <definedName name="FKERES_III_11" localSheetId="4">#REF!</definedName>
    <definedName name="FKERES_III_11">#REF!</definedName>
    <definedName name="FKERES_III_11_1" localSheetId="6">#REF!</definedName>
    <definedName name="FKERES_III_11_1" localSheetId="4">#REF!</definedName>
    <definedName name="FKERES_III_11_1">#REF!</definedName>
    <definedName name="FKERES_III_11_1_1" localSheetId="6">#REF!</definedName>
    <definedName name="FKERES_III_11_1_1" localSheetId="4">#REF!</definedName>
    <definedName name="FKERES_III_11_1_1">#REF!</definedName>
    <definedName name="FKERES_III_11_1_1_1">NA()</definedName>
    <definedName name="FKERES_III_11_1_1_12" localSheetId="6">#REF!</definedName>
    <definedName name="FKERES_III_11_1_1_12" localSheetId="4">#REF!</definedName>
    <definedName name="FKERES_III_11_1_1_12">#REF!</definedName>
    <definedName name="FKERES_III_11_1_1_2" localSheetId="6">#REF!</definedName>
    <definedName name="FKERES_III_11_1_1_2" localSheetId="4">#REF!</definedName>
    <definedName name="FKERES_III_11_1_1_2">#REF!</definedName>
    <definedName name="FKERES_III_11_1_1_7" localSheetId="6">#REF!</definedName>
    <definedName name="FKERES_III_11_1_1_7" localSheetId="4">#REF!</definedName>
    <definedName name="FKERES_III_11_1_1_7">#REF!</definedName>
    <definedName name="FKERES_III_11_1_1_8" localSheetId="6">#REF!</definedName>
    <definedName name="FKERES_III_11_1_1_8" localSheetId="4">#REF!</definedName>
    <definedName name="FKERES_III_11_1_1_8">#REF!</definedName>
    <definedName name="FKERES_III_11_1_12" localSheetId="6">#REF!</definedName>
    <definedName name="FKERES_III_11_1_12" localSheetId="4">#REF!</definedName>
    <definedName name="FKERES_III_11_1_12">#REF!</definedName>
    <definedName name="FKERES_III_11_1_2" localSheetId="6">#REF!</definedName>
    <definedName name="FKERES_III_11_1_2" localSheetId="4">#REF!</definedName>
    <definedName name="FKERES_III_11_1_2">#REF!</definedName>
    <definedName name="FKERES_III_11_1_7" localSheetId="6">#REF!</definedName>
    <definedName name="FKERES_III_11_1_7" localSheetId="4">#REF!</definedName>
    <definedName name="FKERES_III_11_1_7">#REF!</definedName>
    <definedName name="FKERES_III_11_1_8" localSheetId="6">#REF!</definedName>
    <definedName name="FKERES_III_11_1_8" localSheetId="4">#REF!</definedName>
    <definedName name="FKERES_III_11_1_8">#REF!</definedName>
    <definedName name="FKERES_III_11_12" localSheetId="6">#REF!</definedName>
    <definedName name="FKERES_III_11_12" localSheetId="4">#REF!</definedName>
    <definedName name="FKERES_III_11_12">#REF!</definedName>
    <definedName name="FKERES_III_11_3" localSheetId="6">#REF!</definedName>
    <definedName name="FKERES_III_11_3" localSheetId="4">#REF!</definedName>
    <definedName name="FKERES_III_11_3">#REF!</definedName>
    <definedName name="FKERES_III_11_3_12" localSheetId="6">#REF!</definedName>
    <definedName name="FKERES_III_11_3_12" localSheetId="4">#REF!</definedName>
    <definedName name="FKERES_III_11_3_12">#REF!</definedName>
    <definedName name="FKERES_III_11_3_2" localSheetId="6">#REF!</definedName>
    <definedName name="FKERES_III_11_3_2" localSheetId="4">#REF!</definedName>
    <definedName name="FKERES_III_11_3_2">#REF!</definedName>
    <definedName name="FKERES_III_11_3_7" localSheetId="6">#REF!</definedName>
    <definedName name="FKERES_III_11_3_7" localSheetId="4">#REF!</definedName>
    <definedName name="FKERES_III_11_3_7">#REF!</definedName>
    <definedName name="FKERES_III_11_3_8" localSheetId="6">#REF!</definedName>
    <definedName name="FKERES_III_11_3_8" localSheetId="4">#REF!</definedName>
    <definedName name="FKERES_III_11_3_8">#REF!</definedName>
    <definedName name="FKERES_III_11_5" localSheetId="6">#REF!</definedName>
    <definedName name="FKERES_III_11_5" localSheetId="4">#REF!</definedName>
    <definedName name="FKERES_III_11_5">#REF!</definedName>
    <definedName name="FKERES_III_11_5_12" localSheetId="6">#REF!</definedName>
    <definedName name="FKERES_III_11_5_12" localSheetId="4">#REF!</definedName>
    <definedName name="FKERES_III_11_5_12">#REF!</definedName>
    <definedName name="FKERES_III_11_5_2" localSheetId="6">#REF!</definedName>
    <definedName name="FKERES_III_11_5_2" localSheetId="4">#REF!</definedName>
    <definedName name="FKERES_III_11_5_2">#REF!</definedName>
    <definedName name="FKERES_III_11_5_7" localSheetId="6">#REF!</definedName>
    <definedName name="FKERES_III_11_5_7" localSheetId="4">#REF!</definedName>
    <definedName name="FKERES_III_11_5_7">#REF!</definedName>
    <definedName name="FKERES_III_11_5_8" localSheetId="6">#REF!</definedName>
    <definedName name="FKERES_III_11_5_8" localSheetId="4">#REF!</definedName>
    <definedName name="FKERES_III_11_5_8">#REF!</definedName>
    <definedName name="FKERES_III_11_7" localSheetId="6">#REF!</definedName>
    <definedName name="FKERES_III_11_7" localSheetId="4">#REF!</definedName>
    <definedName name="FKERES_III_11_7">#REF!</definedName>
    <definedName name="FKERES_III_11_8" localSheetId="6">#REF!</definedName>
    <definedName name="FKERES_III_11_8" localSheetId="4">#REF!</definedName>
    <definedName name="FKERES_III_11_8">#REF!</definedName>
    <definedName name="FKERES_III_12" localSheetId="1">#REF!</definedName>
    <definedName name="FKERES_III_12" localSheetId="3">#REF!</definedName>
    <definedName name="FKERES_III_12">#REF!</definedName>
    <definedName name="FKERES_III_121" localSheetId="6">#REF!</definedName>
    <definedName name="FKERES_III_121" localSheetId="4">#REF!</definedName>
    <definedName name="FKERES_III_121">#REF!</definedName>
    <definedName name="FKERES_III_12_1">NA()</definedName>
    <definedName name="FKERES_III_12_10" localSheetId="6">#REF!</definedName>
    <definedName name="FKERES_III_12_10" localSheetId="4">#REF!</definedName>
    <definedName name="FKERES_III_12_10">#REF!</definedName>
    <definedName name="FKERES_III_12_10_12" localSheetId="6">#REF!</definedName>
    <definedName name="FKERES_III_12_10_12" localSheetId="4">#REF!</definedName>
    <definedName name="FKERES_III_12_10_12">#REF!</definedName>
    <definedName name="FKERES_III_12_10_7" localSheetId="6">#REF!</definedName>
    <definedName name="FKERES_III_12_10_7" localSheetId="4">#REF!</definedName>
    <definedName name="FKERES_III_12_10_7">#REF!</definedName>
    <definedName name="FKERES_III_12_10_8" localSheetId="6">#REF!</definedName>
    <definedName name="FKERES_III_12_10_8" localSheetId="4">#REF!</definedName>
    <definedName name="FKERES_III_12_10_8">#REF!</definedName>
    <definedName name="FKERES_III_12_12" localSheetId="6">#REF!</definedName>
    <definedName name="FKERES_III_12_12" localSheetId="4">#REF!</definedName>
    <definedName name="FKERES_III_12_12">#REF!</definedName>
    <definedName name="FKERES_III_12_7" localSheetId="6">#REF!</definedName>
    <definedName name="FKERES_III_12_7" localSheetId="4">#REF!</definedName>
    <definedName name="FKERES_III_12_7">#REF!</definedName>
    <definedName name="FKERES_III_12_8" localSheetId="6">#REF!</definedName>
    <definedName name="FKERES_III_12_8" localSheetId="4">#REF!</definedName>
    <definedName name="FKERES_III_12_8">#REF!</definedName>
    <definedName name="FKERES_III_15" localSheetId="1">#REF!</definedName>
    <definedName name="FKERES_III_15" localSheetId="3">#REF!</definedName>
    <definedName name="FKERES_III_15">#REF!</definedName>
    <definedName name="FKERES_III_15_1" localSheetId="6">#REF!</definedName>
    <definedName name="FKERES_III_15_1" localSheetId="4">#REF!</definedName>
    <definedName name="FKERES_III_15_1">#REF!</definedName>
    <definedName name="FKERES_III_15_10" localSheetId="6">#REF!</definedName>
    <definedName name="FKERES_III_15_10" localSheetId="4">#REF!</definedName>
    <definedName name="FKERES_III_15_10">#REF!</definedName>
    <definedName name="FKERES_III_15_10_12" localSheetId="6">#REF!</definedName>
    <definedName name="FKERES_III_15_10_12" localSheetId="4">#REF!</definedName>
    <definedName name="FKERES_III_15_10_12">#REF!</definedName>
    <definedName name="FKERES_III_15_10_7" localSheetId="6">#REF!</definedName>
    <definedName name="FKERES_III_15_10_7" localSheetId="4">#REF!</definedName>
    <definedName name="FKERES_III_15_10_7">#REF!</definedName>
    <definedName name="FKERES_III_15_10_8" localSheetId="6">#REF!</definedName>
    <definedName name="FKERES_III_15_10_8" localSheetId="4">#REF!</definedName>
    <definedName name="FKERES_III_15_10_8">#REF!</definedName>
    <definedName name="FKERES_III_15_11" localSheetId="6">#REF!</definedName>
    <definedName name="FKERES_III_15_11" localSheetId="4">#REF!</definedName>
    <definedName name="FKERES_III_15_11">#REF!</definedName>
    <definedName name="FKERES_III_15_11_1" localSheetId="6">#REF!</definedName>
    <definedName name="FKERES_III_15_11_1" localSheetId="4">#REF!</definedName>
    <definedName name="FKERES_III_15_11_1">#REF!</definedName>
    <definedName name="FKERES_III_15_11_1_1" localSheetId="6">#REF!</definedName>
    <definedName name="FKERES_III_15_11_1_1" localSheetId="4">#REF!</definedName>
    <definedName name="FKERES_III_15_11_1_1">#REF!</definedName>
    <definedName name="FKERES_III_15_11_1_1_1">NA()</definedName>
    <definedName name="FKERES_III_15_11_1_1_12" localSheetId="6">#REF!</definedName>
    <definedName name="FKERES_III_15_11_1_1_12" localSheetId="4">#REF!</definedName>
    <definedName name="FKERES_III_15_11_1_1_12">#REF!</definedName>
    <definedName name="FKERES_III_15_11_1_1_2" localSheetId="6">#REF!</definedName>
    <definedName name="FKERES_III_15_11_1_1_2" localSheetId="4">#REF!</definedName>
    <definedName name="FKERES_III_15_11_1_1_2">#REF!</definedName>
    <definedName name="FKERES_III_15_11_1_1_7" localSheetId="6">#REF!</definedName>
    <definedName name="FKERES_III_15_11_1_1_7" localSheetId="4">#REF!</definedName>
    <definedName name="FKERES_III_15_11_1_1_7">#REF!</definedName>
    <definedName name="FKERES_III_15_11_1_1_8" localSheetId="6">#REF!</definedName>
    <definedName name="FKERES_III_15_11_1_1_8" localSheetId="4">#REF!</definedName>
    <definedName name="FKERES_III_15_11_1_1_8">#REF!</definedName>
    <definedName name="FKERES_III_15_11_1_12" localSheetId="6">#REF!</definedName>
    <definedName name="FKERES_III_15_11_1_12" localSheetId="4">#REF!</definedName>
    <definedName name="FKERES_III_15_11_1_12">#REF!</definedName>
    <definedName name="FKERES_III_15_11_1_2" localSheetId="6">#REF!</definedName>
    <definedName name="FKERES_III_15_11_1_2" localSheetId="4">#REF!</definedName>
    <definedName name="FKERES_III_15_11_1_2">#REF!</definedName>
    <definedName name="FKERES_III_15_11_1_7" localSheetId="6">#REF!</definedName>
    <definedName name="FKERES_III_15_11_1_7" localSheetId="4">#REF!</definedName>
    <definedName name="FKERES_III_15_11_1_7">#REF!</definedName>
    <definedName name="FKERES_III_15_11_1_8" localSheetId="6">#REF!</definedName>
    <definedName name="FKERES_III_15_11_1_8" localSheetId="4">#REF!</definedName>
    <definedName name="FKERES_III_15_11_1_8">#REF!</definedName>
    <definedName name="FKERES_III_15_11_12" localSheetId="6">#REF!</definedName>
    <definedName name="FKERES_III_15_11_12" localSheetId="4">#REF!</definedName>
    <definedName name="FKERES_III_15_11_12">#REF!</definedName>
    <definedName name="FKERES_III_15_11_3" localSheetId="6">#REF!</definedName>
    <definedName name="FKERES_III_15_11_3" localSheetId="4">#REF!</definedName>
    <definedName name="FKERES_III_15_11_3">#REF!</definedName>
    <definedName name="FKERES_III_15_11_3_12" localSheetId="6">#REF!</definedName>
    <definedName name="FKERES_III_15_11_3_12" localSheetId="4">#REF!</definedName>
    <definedName name="FKERES_III_15_11_3_12">#REF!</definedName>
    <definedName name="FKERES_III_15_11_3_2" localSheetId="6">#REF!</definedName>
    <definedName name="FKERES_III_15_11_3_2" localSheetId="4">#REF!</definedName>
    <definedName name="FKERES_III_15_11_3_2">#REF!</definedName>
    <definedName name="FKERES_III_15_11_3_7" localSheetId="6">#REF!</definedName>
    <definedName name="FKERES_III_15_11_3_7" localSheetId="4">#REF!</definedName>
    <definedName name="FKERES_III_15_11_3_7">#REF!</definedName>
    <definedName name="FKERES_III_15_11_3_8" localSheetId="6">#REF!</definedName>
    <definedName name="FKERES_III_15_11_3_8" localSheetId="4">#REF!</definedName>
    <definedName name="FKERES_III_15_11_3_8">#REF!</definedName>
    <definedName name="FKERES_III_15_11_5" localSheetId="6">#REF!</definedName>
    <definedName name="FKERES_III_15_11_5" localSheetId="4">#REF!</definedName>
    <definedName name="FKERES_III_15_11_5">#REF!</definedName>
    <definedName name="FKERES_III_15_11_5_12" localSheetId="6">#REF!</definedName>
    <definedName name="FKERES_III_15_11_5_12" localSheetId="4">#REF!</definedName>
    <definedName name="FKERES_III_15_11_5_12">#REF!</definedName>
    <definedName name="FKERES_III_15_11_5_2" localSheetId="6">#REF!</definedName>
    <definedName name="FKERES_III_15_11_5_2" localSheetId="4">#REF!</definedName>
    <definedName name="FKERES_III_15_11_5_2">#REF!</definedName>
    <definedName name="FKERES_III_15_11_5_7" localSheetId="6">#REF!</definedName>
    <definedName name="FKERES_III_15_11_5_7" localSheetId="4">#REF!</definedName>
    <definedName name="FKERES_III_15_11_5_7">#REF!</definedName>
    <definedName name="FKERES_III_15_11_5_8" localSheetId="6">#REF!</definedName>
    <definedName name="FKERES_III_15_11_5_8" localSheetId="4">#REF!</definedName>
    <definedName name="FKERES_III_15_11_5_8">#REF!</definedName>
    <definedName name="FKERES_III_15_11_7" localSheetId="6">#REF!</definedName>
    <definedName name="FKERES_III_15_11_7" localSheetId="4">#REF!</definedName>
    <definedName name="FKERES_III_15_11_7">#REF!</definedName>
    <definedName name="FKERES_III_15_11_8" localSheetId="6">#REF!</definedName>
    <definedName name="FKERES_III_15_11_8" localSheetId="4">#REF!</definedName>
    <definedName name="FKERES_III_15_11_8">#REF!</definedName>
    <definedName name="FKERES_III_15_12" localSheetId="1">#REF!</definedName>
    <definedName name="FKERES_III_15_12" localSheetId="3">#REF!</definedName>
    <definedName name="FKERES_III_15_12">#REF!</definedName>
    <definedName name="FKERES_III_15_121" localSheetId="6">#REF!</definedName>
    <definedName name="FKERES_III_15_121" localSheetId="4">#REF!</definedName>
    <definedName name="FKERES_III_15_121">#REF!</definedName>
    <definedName name="FKERES_III_15_12_1">NA()</definedName>
    <definedName name="FKERES_III_15_12_10" localSheetId="6">#REF!</definedName>
    <definedName name="FKERES_III_15_12_10" localSheetId="4">#REF!</definedName>
    <definedName name="FKERES_III_15_12_10">#REF!</definedName>
    <definedName name="FKERES_III_15_12_10_12" localSheetId="6">#REF!</definedName>
    <definedName name="FKERES_III_15_12_10_12" localSheetId="4">#REF!</definedName>
    <definedName name="FKERES_III_15_12_10_12">#REF!</definedName>
    <definedName name="FKERES_III_15_12_10_7" localSheetId="6">#REF!</definedName>
    <definedName name="FKERES_III_15_12_10_7" localSheetId="4">#REF!</definedName>
    <definedName name="FKERES_III_15_12_10_7">#REF!</definedName>
    <definedName name="FKERES_III_15_12_10_8" localSheetId="6">#REF!</definedName>
    <definedName name="FKERES_III_15_12_10_8" localSheetId="4">#REF!</definedName>
    <definedName name="FKERES_III_15_12_10_8">#REF!</definedName>
    <definedName name="FKERES_III_15_12_12" localSheetId="6">#REF!</definedName>
    <definedName name="FKERES_III_15_12_12" localSheetId="4">#REF!</definedName>
    <definedName name="FKERES_III_15_12_12">#REF!</definedName>
    <definedName name="FKERES_III_15_12_7" localSheetId="6">#REF!</definedName>
    <definedName name="FKERES_III_15_12_7" localSheetId="4">#REF!</definedName>
    <definedName name="FKERES_III_15_12_7">#REF!</definedName>
    <definedName name="FKERES_III_15_12_8" localSheetId="6">#REF!</definedName>
    <definedName name="FKERES_III_15_12_8" localSheetId="4">#REF!</definedName>
    <definedName name="FKERES_III_15_12_8">#REF!</definedName>
    <definedName name="FKERES_III_15_2" localSheetId="6">#REF!</definedName>
    <definedName name="FKERES_III_15_2" localSheetId="4">#REF!</definedName>
    <definedName name="FKERES_III_15_2">#REF!</definedName>
    <definedName name="FKERES_III_15_3" localSheetId="6">#REF!</definedName>
    <definedName name="FKERES_III_15_3" localSheetId="4">#REF!</definedName>
    <definedName name="FKERES_III_15_3">#REF!</definedName>
    <definedName name="FKERES_III_15_4" localSheetId="6">#REF!</definedName>
    <definedName name="FKERES_III_15_4" localSheetId="4">#REF!</definedName>
    <definedName name="FKERES_III_15_4">#REF!</definedName>
    <definedName name="FKERES_III_15_7" localSheetId="6">#REF!</definedName>
    <definedName name="FKERES_III_15_7" localSheetId="4">#REF!</definedName>
    <definedName name="FKERES_III_15_7">#REF!</definedName>
    <definedName name="FKERES_III_15_8" localSheetId="6">#REF!</definedName>
    <definedName name="FKERES_III_15_8" localSheetId="4">#REF!</definedName>
    <definedName name="FKERES_III_15_8">#REF!</definedName>
    <definedName name="FKERES_III_15_9" localSheetId="6">#REF!</definedName>
    <definedName name="FKERES_III_15_9" localSheetId="4">#REF!</definedName>
    <definedName name="FKERES_III_15_9">#REF!</definedName>
    <definedName name="FKERES_III_15_9_1">NA()</definedName>
    <definedName name="FKERES_III_15_9_12" localSheetId="6">#REF!</definedName>
    <definedName name="FKERES_III_15_9_12" localSheetId="4">#REF!</definedName>
    <definedName name="FKERES_III_15_9_12">#REF!</definedName>
    <definedName name="FKERES_III_15_9_7" localSheetId="6">#REF!</definedName>
    <definedName name="FKERES_III_15_9_7" localSheetId="4">#REF!</definedName>
    <definedName name="FKERES_III_15_9_7">#REF!</definedName>
    <definedName name="FKERES_III_15_9_8" localSheetId="6">#REF!</definedName>
    <definedName name="FKERES_III_15_9_8" localSheetId="4">#REF!</definedName>
    <definedName name="FKERES_III_15_9_8">#REF!</definedName>
    <definedName name="FKERES_III_2" localSheetId="1">#REF!</definedName>
    <definedName name="FKERES_III_2" localSheetId="3">#REF!</definedName>
    <definedName name="FKERES_III_2">#REF!</definedName>
    <definedName name="FKERES_III_2_1" localSheetId="6">#REF!</definedName>
    <definedName name="FKERES_III_2_1" localSheetId="4">#REF!</definedName>
    <definedName name="FKERES_III_2_1">#REF!</definedName>
    <definedName name="FKERES_III_2_11" localSheetId="6">#REF!</definedName>
    <definedName name="FKERES_III_2_11" localSheetId="4">#REF!</definedName>
    <definedName name="FKERES_III_2_11">#REF!</definedName>
    <definedName name="FKERES_III_2_1_1" localSheetId="4">#REF!</definedName>
    <definedName name="FKERES_III_2_1_1">#REF!</definedName>
    <definedName name="FKERES_III_2_10" localSheetId="6">#REF!</definedName>
    <definedName name="FKERES_III_2_10" localSheetId="4">#REF!</definedName>
    <definedName name="FKERES_III_2_10">#REF!</definedName>
    <definedName name="FKERES_III_2_10_12" localSheetId="6">#REF!</definedName>
    <definedName name="FKERES_III_2_10_12" localSheetId="4">#REF!</definedName>
    <definedName name="FKERES_III_2_10_12">#REF!</definedName>
    <definedName name="FKERES_III_2_10_7" localSheetId="6">#REF!</definedName>
    <definedName name="FKERES_III_2_10_7" localSheetId="4">#REF!</definedName>
    <definedName name="FKERES_III_2_10_7">#REF!</definedName>
    <definedName name="FKERES_III_2_10_8" localSheetId="6">#REF!</definedName>
    <definedName name="FKERES_III_2_10_8" localSheetId="4">#REF!</definedName>
    <definedName name="FKERES_III_2_10_8">#REF!</definedName>
    <definedName name="FKERES_III_2_11" localSheetId="6">#REF!</definedName>
    <definedName name="FKERES_III_2_11" localSheetId="4">#REF!</definedName>
    <definedName name="FKERES_III_2_11">#REF!</definedName>
    <definedName name="FKERES_III_2_11_1" localSheetId="6">#REF!</definedName>
    <definedName name="FKERES_III_2_11_1" localSheetId="4">#REF!</definedName>
    <definedName name="FKERES_III_2_11_1">#REF!</definedName>
    <definedName name="FKERES_III_2_11_1_1" localSheetId="6">#REF!</definedName>
    <definedName name="FKERES_III_2_11_1_1" localSheetId="4">#REF!</definedName>
    <definedName name="FKERES_III_2_11_1_1">#REF!</definedName>
    <definedName name="FKERES_III_2_11_1_1_1">NA()</definedName>
    <definedName name="FKERES_III_2_11_1_1_12" localSheetId="6">#REF!</definedName>
    <definedName name="FKERES_III_2_11_1_1_12" localSheetId="4">#REF!</definedName>
    <definedName name="FKERES_III_2_11_1_1_12">#REF!</definedName>
    <definedName name="FKERES_III_2_11_1_1_2" localSheetId="6">#REF!</definedName>
    <definedName name="FKERES_III_2_11_1_1_2" localSheetId="4">#REF!</definedName>
    <definedName name="FKERES_III_2_11_1_1_2">#REF!</definedName>
    <definedName name="FKERES_III_2_11_1_1_7" localSheetId="6">#REF!</definedName>
    <definedName name="FKERES_III_2_11_1_1_7" localSheetId="4">#REF!</definedName>
    <definedName name="FKERES_III_2_11_1_1_7">#REF!</definedName>
    <definedName name="FKERES_III_2_11_1_1_8" localSheetId="6">#REF!</definedName>
    <definedName name="FKERES_III_2_11_1_1_8" localSheetId="4">#REF!</definedName>
    <definedName name="FKERES_III_2_11_1_1_8">#REF!</definedName>
    <definedName name="FKERES_III_2_11_1_12" localSheetId="6">#REF!</definedName>
    <definedName name="FKERES_III_2_11_1_12" localSheetId="4">#REF!</definedName>
    <definedName name="FKERES_III_2_11_1_12">#REF!</definedName>
    <definedName name="FKERES_III_2_11_1_2" localSheetId="6">#REF!</definedName>
    <definedName name="FKERES_III_2_11_1_2" localSheetId="4">#REF!</definedName>
    <definedName name="FKERES_III_2_11_1_2">#REF!</definedName>
    <definedName name="FKERES_III_2_11_1_7" localSheetId="6">#REF!</definedName>
    <definedName name="FKERES_III_2_11_1_7" localSheetId="4">#REF!</definedName>
    <definedName name="FKERES_III_2_11_1_7">#REF!</definedName>
    <definedName name="FKERES_III_2_11_1_8" localSheetId="6">#REF!</definedName>
    <definedName name="FKERES_III_2_11_1_8" localSheetId="4">#REF!</definedName>
    <definedName name="FKERES_III_2_11_1_8">#REF!</definedName>
    <definedName name="FKERES_III_2_11_12" localSheetId="6">#REF!</definedName>
    <definedName name="FKERES_III_2_11_12" localSheetId="4">#REF!</definedName>
    <definedName name="FKERES_III_2_11_12">#REF!</definedName>
    <definedName name="FKERES_III_2_11_3" localSheetId="6">#REF!</definedName>
    <definedName name="FKERES_III_2_11_3" localSheetId="4">#REF!</definedName>
    <definedName name="FKERES_III_2_11_3">#REF!</definedName>
    <definedName name="FKERES_III_2_11_3_12" localSheetId="6">#REF!</definedName>
    <definedName name="FKERES_III_2_11_3_12" localSheetId="4">#REF!</definedName>
    <definedName name="FKERES_III_2_11_3_12">#REF!</definedName>
    <definedName name="FKERES_III_2_11_3_2" localSheetId="6">#REF!</definedName>
    <definedName name="FKERES_III_2_11_3_2" localSheetId="4">#REF!</definedName>
    <definedName name="FKERES_III_2_11_3_2">#REF!</definedName>
    <definedName name="FKERES_III_2_11_3_7" localSheetId="6">#REF!</definedName>
    <definedName name="FKERES_III_2_11_3_7" localSheetId="4">#REF!</definedName>
    <definedName name="FKERES_III_2_11_3_7">#REF!</definedName>
    <definedName name="FKERES_III_2_11_3_8" localSheetId="6">#REF!</definedName>
    <definedName name="FKERES_III_2_11_3_8" localSheetId="4">#REF!</definedName>
    <definedName name="FKERES_III_2_11_3_8">#REF!</definedName>
    <definedName name="FKERES_III_2_11_5" localSheetId="6">#REF!</definedName>
    <definedName name="FKERES_III_2_11_5" localSheetId="4">#REF!</definedName>
    <definedName name="FKERES_III_2_11_5">#REF!</definedName>
    <definedName name="FKERES_III_2_11_5_12" localSheetId="6">#REF!</definedName>
    <definedName name="FKERES_III_2_11_5_12" localSheetId="4">#REF!</definedName>
    <definedName name="FKERES_III_2_11_5_12">#REF!</definedName>
    <definedName name="FKERES_III_2_11_5_2" localSheetId="6">#REF!</definedName>
    <definedName name="FKERES_III_2_11_5_2" localSheetId="4">#REF!</definedName>
    <definedName name="FKERES_III_2_11_5_2">#REF!</definedName>
    <definedName name="FKERES_III_2_11_5_7" localSheetId="6">#REF!</definedName>
    <definedName name="FKERES_III_2_11_5_7" localSheetId="4">#REF!</definedName>
    <definedName name="FKERES_III_2_11_5_7">#REF!</definedName>
    <definedName name="FKERES_III_2_11_5_8" localSheetId="6">#REF!</definedName>
    <definedName name="FKERES_III_2_11_5_8" localSheetId="4">#REF!</definedName>
    <definedName name="FKERES_III_2_11_5_8">#REF!</definedName>
    <definedName name="FKERES_III_2_11_7" localSheetId="6">#REF!</definedName>
    <definedName name="FKERES_III_2_11_7" localSheetId="4">#REF!</definedName>
    <definedName name="FKERES_III_2_11_7">#REF!</definedName>
    <definedName name="FKERES_III_2_11_8" localSheetId="6">#REF!</definedName>
    <definedName name="FKERES_III_2_11_8" localSheetId="4">#REF!</definedName>
    <definedName name="FKERES_III_2_11_8">#REF!</definedName>
    <definedName name="FKERES_III_2_12" localSheetId="1">#REF!</definedName>
    <definedName name="FKERES_III_2_12" localSheetId="3">#REF!</definedName>
    <definedName name="FKERES_III_2_12">#REF!</definedName>
    <definedName name="FKERES_III_2_121" localSheetId="6">#REF!</definedName>
    <definedName name="FKERES_III_2_121" localSheetId="4">#REF!</definedName>
    <definedName name="FKERES_III_2_121">#REF!</definedName>
    <definedName name="FKERES_III_2_2" localSheetId="6">#REF!</definedName>
    <definedName name="FKERES_III_2_2" localSheetId="4">#REF!</definedName>
    <definedName name="FKERES_III_2_2">#REF!</definedName>
    <definedName name="FKERES_III_2_3" localSheetId="6">#REF!</definedName>
    <definedName name="FKERES_III_2_3" localSheetId="4">#REF!</definedName>
    <definedName name="FKERES_III_2_3">#REF!</definedName>
    <definedName name="FKERES_III_2_4" localSheetId="6">#REF!</definedName>
    <definedName name="FKERES_III_2_4" localSheetId="4">#REF!</definedName>
    <definedName name="FKERES_III_2_4">#REF!</definedName>
    <definedName name="FKERES_III_2_7" localSheetId="6">#REF!</definedName>
    <definedName name="FKERES_III_2_7" localSheetId="4">#REF!</definedName>
    <definedName name="FKERES_III_2_7">#REF!</definedName>
    <definedName name="FKERES_III_2_8" localSheetId="6">#REF!</definedName>
    <definedName name="FKERES_III_2_8" localSheetId="4">#REF!</definedName>
    <definedName name="FKERES_III_2_8">#REF!</definedName>
    <definedName name="FKERES_III_20" localSheetId="1">#REF!</definedName>
    <definedName name="FKERES_III_20" localSheetId="3">#REF!</definedName>
    <definedName name="FKERES_III_20">#REF!</definedName>
    <definedName name="FKERES_III_20_1" localSheetId="6">#REF!</definedName>
    <definedName name="FKERES_III_20_1" localSheetId="4">#REF!</definedName>
    <definedName name="FKERES_III_20_1">#REF!</definedName>
    <definedName name="FKERES_III_20_10" localSheetId="6">#REF!</definedName>
    <definedName name="FKERES_III_20_10" localSheetId="4">#REF!</definedName>
    <definedName name="FKERES_III_20_10">#REF!</definedName>
    <definedName name="FKERES_III_20_10_12" localSheetId="6">#REF!</definedName>
    <definedName name="FKERES_III_20_10_12" localSheetId="4">#REF!</definedName>
    <definedName name="FKERES_III_20_10_12">#REF!</definedName>
    <definedName name="FKERES_III_20_10_7" localSheetId="6">#REF!</definedName>
    <definedName name="FKERES_III_20_10_7" localSheetId="4">#REF!</definedName>
    <definedName name="FKERES_III_20_10_7">#REF!</definedName>
    <definedName name="FKERES_III_20_10_8" localSheetId="6">#REF!</definedName>
    <definedName name="FKERES_III_20_10_8" localSheetId="4">#REF!</definedName>
    <definedName name="FKERES_III_20_10_8">#REF!</definedName>
    <definedName name="FKERES_III_20_11" localSheetId="6">#REF!</definedName>
    <definedName name="FKERES_III_20_11" localSheetId="4">#REF!</definedName>
    <definedName name="FKERES_III_20_11">#REF!</definedName>
    <definedName name="FKERES_III_20_11_1" localSheetId="6">#REF!</definedName>
    <definedName name="FKERES_III_20_11_1" localSheetId="4">#REF!</definedName>
    <definedName name="FKERES_III_20_11_1">#REF!</definedName>
    <definedName name="FKERES_III_20_11_1_1" localSheetId="6">#REF!</definedName>
    <definedName name="FKERES_III_20_11_1_1" localSheetId="4">#REF!</definedName>
    <definedName name="FKERES_III_20_11_1_1">#REF!</definedName>
    <definedName name="FKERES_III_20_11_1_1_1">NA()</definedName>
    <definedName name="FKERES_III_20_11_1_1_12" localSheetId="6">#REF!</definedName>
    <definedName name="FKERES_III_20_11_1_1_12" localSheetId="4">#REF!</definedName>
    <definedName name="FKERES_III_20_11_1_1_12">#REF!</definedName>
    <definedName name="FKERES_III_20_11_1_1_2" localSheetId="6">#REF!</definedName>
    <definedName name="FKERES_III_20_11_1_1_2" localSheetId="4">#REF!</definedName>
    <definedName name="FKERES_III_20_11_1_1_2">#REF!</definedName>
    <definedName name="FKERES_III_20_11_1_1_7" localSheetId="6">#REF!</definedName>
    <definedName name="FKERES_III_20_11_1_1_7" localSheetId="4">#REF!</definedName>
    <definedName name="FKERES_III_20_11_1_1_7">#REF!</definedName>
    <definedName name="FKERES_III_20_11_1_1_8" localSheetId="6">#REF!</definedName>
    <definedName name="FKERES_III_20_11_1_1_8" localSheetId="4">#REF!</definedName>
    <definedName name="FKERES_III_20_11_1_1_8">#REF!</definedName>
    <definedName name="FKERES_III_20_11_1_12" localSheetId="6">#REF!</definedName>
    <definedName name="FKERES_III_20_11_1_12" localSheetId="4">#REF!</definedName>
    <definedName name="FKERES_III_20_11_1_12">#REF!</definedName>
    <definedName name="FKERES_III_20_11_1_2" localSheetId="6">#REF!</definedName>
    <definedName name="FKERES_III_20_11_1_2" localSheetId="4">#REF!</definedName>
    <definedName name="FKERES_III_20_11_1_2">#REF!</definedName>
    <definedName name="FKERES_III_20_11_1_7" localSheetId="6">#REF!</definedName>
    <definedName name="FKERES_III_20_11_1_7" localSheetId="4">#REF!</definedName>
    <definedName name="FKERES_III_20_11_1_7">#REF!</definedName>
    <definedName name="FKERES_III_20_11_1_8" localSheetId="6">#REF!</definedName>
    <definedName name="FKERES_III_20_11_1_8" localSheetId="4">#REF!</definedName>
    <definedName name="FKERES_III_20_11_1_8">#REF!</definedName>
    <definedName name="FKERES_III_20_11_12" localSheetId="6">#REF!</definedName>
    <definedName name="FKERES_III_20_11_12" localSheetId="4">#REF!</definedName>
    <definedName name="FKERES_III_20_11_12">#REF!</definedName>
    <definedName name="FKERES_III_20_11_3" localSheetId="6">#REF!</definedName>
    <definedName name="FKERES_III_20_11_3" localSheetId="4">#REF!</definedName>
    <definedName name="FKERES_III_20_11_3">#REF!</definedName>
    <definedName name="FKERES_III_20_11_3_12" localSheetId="6">#REF!</definedName>
    <definedName name="FKERES_III_20_11_3_12" localSheetId="4">#REF!</definedName>
    <definedName name="FKERES_III_20_11_3_12">#REF!</definedName>
    <definedName name="FKERES_III_20_11_3_2" localSheetId="6">#REF!</definedName>
    <definedName name="FKERES_III_20_11_3_2" localSheetId="4">#REF!</definedName>
    <definedName name="FKERES_III_20_11_3_2">#REF!</definedName>
    <definedName name="FKERES_III_20_11_3_7" localSheetId="6">#REF!</definedName>
    <definedName name="FKERES_III_20_11_3_7" localSheetId="4">#REF!</definedName>
    <definedName name="FKERES_III_20_11_3_7">#REF!</definedName>
    <definedName name="FKERES_III_20_11_3_8" localSheetId="6">#REF!</definedName>
    <definedName name="FKERES_III_20_11_3_8" localSheetId="4">#REF!</definedName>
    <definedName name="FKERES_III_20_11_3_8">#REF!</definedName>
    <definedName name="FKERES_III_20_11_5" localSheetId="6">#REF!</definedName>
    <definedName name="FKERES_III_20_11_5" localSheetId="4">#REF!</definedName>
    <definedName name="FKERES_III_20_11_5">#REF!</definedName>
    <definedName name="FKERES_III_20_11_5_12" localSheetId="6">#REF!</definedName>
    <definedName name="FKERES_III_20_11_5_12" localSheetId="4">#REF!</definedName>
    <definedName name="FKERES_III_20_11_5_12">#REF!</definedName>
    <definedName name="FKERES_III_20_11_5_2" localSheetId="6">#REF!</definedName>
    <definedName name="FKERES_III_20_11_5_2" localSheetId="4">#REF!</definedName>
    <definedName name="FKERES_III_20_11_5_2">#REF!</definedName>
    <definedName name="FKERES_III_20_11_5_7" localSheetId="6">#REF!</definedName>
    <definedName name="FKERES_III_20_11_5_7" localSheetId="4">#REF!</definedName>
    <definedName name="FKERES_III_20_11_5_7">#REF!</definedName>
    <definedName name="FKERES_III_20_11_5_8" localSheetId="6">#REF!</definedName>
    <definedName name="FKERES_III_20_11_5_8" localSheetId="4">#REF!</definedName>
    <definedName name="FKERES_III_20_11_5_8">#REF!</definedName>
    <definedName name="FKERES_III_20_11_7" localSheetId="6">#REF!</definedName>
    <definedName name="FKERES_III_20_11_7" localSheetId="4">#REF!</definedName>
    <definedName name="FKERES_III_20_11_7">#REF!</definedName>
    <definedName name="FKERES_III_20_11_8" localSheetId="6">#REF!</definedName>
    <definedName name="FKERES_III_20_11_8" localSheetId="4">#REF!</definedName>
    <definedName name="FKERES_III_20_11_8">#REF!</definedName>
    <definedName name="FKERES_III_20_12" localSheetId="1">#REF!</definedName>
    <definedName name="FKERES_III_20_12" localSheetId="3">#REF!</definedName>
    <definedName name="FKERES_III_20_12">#REF!</definedName>
    <definedName name="FKERES_III_20_121" localSheetId="6">#REF!</definedName>
    <definedName name="FKERES_III_20_121" localSheetId="4">#REF!</definedName>
    <definedName name="FKERES_III_20_121">#REF!</definedName>
    <definedName name="FKERES_III_20_12_1">NA()</definedName>
    <definedName name="FKERES_III_20_12_10" localSheetId="6">#REF!</definedName>
    <definedName name="FKERES_III_20_12_10" localSheetId="4">#REF!</definedName>
    <definedName name="FKERES_III_20_12_10">#REF!</definedName>
    <definedName name="FKERES_III_20_12_10_12" localSheetId="6">#REF!</definedName>
    <definedName name="FKERES_III_20_12_10_12" localSheetId="4">#REF!</definedName>
    <definedName name="FKERES_III_20_12_10_12">#REF!</definedName>
    <definedName name="FKERES_III_20_12_10_7" localSheetId="6">#REF!</definedName>
    <definedName name="FKERES_III_20_12_10_7" localSheetId="4">#REF!</definedName>
    <definedName name="FKERES_III_20_12_10_7">#REF!</definedName>
    <definedName name="FKERES_III_20_12_10_8" localSheetId="6">#REF!</definedName>
    <definedName name="FKERES_III_20_12_10_8" localSheetId="4">#REF!</definedName>
    <definedName name="FKERES_III_20_12_10_8">#REF!</definedName>
    <definedName name="FKERES_III_20_12_12" localSheetId="6">#REF!</definedName>
    <definedName name="FKERES_III_20_12_12" localSheetId="4">#REF!</definedName>
    <definedName name="FKERES_III_20_12_12">#REF!</definedName>
    <definedName name="FKERES_III_20_12_7" localSheetId="6">#REF!</definedName>
    <definedName name="FKERES_III_20_12_7" localSheetId="4">#REF!</definedName>
    <definedName name="FKERES_III_20_12_7">#REF!</definedName>
    <definedName name="FKERES_III_20_12_8" localSheetId="6">#REF!</definedName>
    <definedName name="FKERES_III_20_12_8" localSheetId="4">#REF!</definedName>
    <definedName name="FKERES_III_20_12_8">#REF!</definedName>
    <definedName name="FKERES_III_20_2" localSheetId="6">#REF!</definedName>
    <definedName name="FKERES_III_20_2" localSheetId="4">#REF!</definedName>
    <definedName name="FKERES_III_20_2">#REF!</definedName>
    <definedName name="FKERES_III_20_3" localSheetId="6">#REF!</definedName>
    <definedName name="FKERES_III_20_3" localSheetId="4">#REF!</definedName>
    <definedName name="FKERES_III_20_3">#REF!</definedName>
    <definedName name="FKERES_III_20_4" localSheetId="6">#REF!</definedName>
    <definedName name="FKERES_III_20_4" localSheetId="4">#REF!</definedName>
    <definedName name="FKERES_III_20_4">#REF!</definedName>
    <definedName name="FKERES_III_20_7" localSheetId="6">#REF!</definedName>
    <definedName name="FKERES_III_20_7" localSheetId="4">#REF!</definedName>
    <definedName name="FKERES_III_20_7">#REF!</definedName>
    <definedName name="FKERES_III_20_8" localSheetId="6">#REF!</definedName>
    <definedName name="FKERES_III_20_8" localSheetId="4">#REF!</definedName>
    <definedName name="FKERES_III_20_8">#REF!</definedName>
    <definedName name="FKERES_III_20_9" localSheetId="6">#REF!</definedName>
    <definedName name="FKERES_III_20_9" localSheetId="4">#REF!</definedName>
    <definedName name="FKERES_III_20_9">#REF!</definedName>
    <definedName name="FKERES_III_20_9_1">NA()</definedName>
    <definedName name="FKERES_III_20_9_12" localSheetId="6">#REF!</definedName>
    <definedName name="FKERES_III_20_9_12" localSheetId="4">#REF!</definedName>
    <definedName name="FKERES_III_20_9_12">#REF!</definedName>
    <definedName name="FKERES_III_20_9_7" localSheetId="6">#REF!</definedName>
    <definedName name="FKERES_III_20_9_7" localSheetId="4">#REF!</definedName>
    <definedName name="FKERES_III_20_9_7">#REF!</definedName>
    <definedName name="FKERES_III_20_9_8" localSheetId="6">#REF!</definedName>
    <definedName name="FKERES_III_20_9_8" localSheetId="4">#REF!</definedName>
    <definedName name="FKERES_III_20_9_8">#REF!</definedName>
    <definedName name="FKERES_III_24" localSheetId="1">#REF!</definedName>
    <definedName name="FKERES_III_24" localSheetId="3">#REF!</definedName>
    <definedName name="FKERES_III_24">#REF!</definedName>
    <definedName name="FKERES_III_24_1" localSheetId="6">#REF!</definedName>
    <definedName name="FKERES_III_24_1" localSheetId="4">#REF!</definedName>
    <definedName name="FKERES_III_24_1">#REF!</definedName>
    <definedName name="FKERES_III_24_10" localSheetId="6">#REF!</definedName>
    <definedName name="FKERES_III_24_10" localSheetId="4">#REF!</definedName>
    <definedName name="FKERES_III_24_10">#REF!</definedName>
    <definedName name="FKERES_III_24_10_12" localSheetId="6">#REF!</definedName>
    <definedName name="FKERES_III_24_10_12" localSheetId="4">#REF!</definedName>
    <definedName name="FKERES_III_24_10_12">#REF!</definedName>
    <definedName name="FKERES_III_24_10_7" localSheetId="6">#REF!</definedName>
    <definedName name="FKERES_III_24_10_7" localSheetId="4">#REF!</definedName>
    <definedName name="FKERES_III_24_10_7">#REF!</definedName>
    <definedName name="FKERES_III_24_10_8" localSheetId="6">#REF!</definedName>
    <definedName name="FKERES_III_24_10_8" localSheetId="4">#REF!</definedName>
    <definedName name="FKERES_III_24_10_8">#REF!</definedName>
    <definedName name="FKERES_III_24_11" localSheetId="6">#REF!</definedName>
    <definedName name="FKERES_III_24_11" localSheetId="4">#REF!</definedName>
    <definedName name="FKERES_III_24_11">#REF!</definedName>
    <definedName name="FKERES_III_24_11_1" localSheetId="6">#REF!</definedName>
    <definedName name="FKERES_III_24_11_1" localSheetId="4">#REF!</definedName>
    <definedName name="FKERES_III_24_11_1">#REF!</definedName>
    <definedName name="FKERES_III_24_11_1_1" localSheetId="6">#REF!</definedName>
    <definedName name="FKERES_III_24_11_1_1" localSheetId="4">#REF!</definedName>
    <definedName name="FKERES_III_24_11_1_1">#REF!</definedName>
    <definedName name="FKERES_III_24_11_1_1_1">NA()</definedName>
    <definedName name="FKERES_III_24_11_1_1_12" localSheetId="6">#REF!</definedName>
    <definedName name="FKERES_III_24_11_1_1_12" localSheetId="4">#REF!</definedName>
    <definedName name="FKERES_III_24_11_1_1_12">#REF!</definedName>
    <definedName name="FKERES_III_24_11_1_1_2" localSheetId="6">#REF!</definedName>
    <definedName name="FKERES_III_24_11_1_1_2" localSheetId="4">#REF!</definedName>
    <definedName name="FKERES_III_24_11_1_1_2">#REF!</definedName>
    <definedName name="FKERES_III_24_11_1_1_7" localSheetId="6">#REF!</definedName>
    <definedName name="FKERES_III_24_11_1_1_7" localSheetId="4">#REF!</definedName>
    <definedName name="FKERES_III_24_11_1_1_7">#REF!</definedName>
    <definedName name="FKERES_III_24_11_1_1_8" localSheetId="6">#REF!</definedName>
    <definedName name="FKERES_III_24_11_1_1_8" localSheetId="4">#REF!</definedName>
    <definedName name="FKERES_III_24_11_1_1_8">#REF!</definedName>
    <definedName name="FKERES_III_24_11_1_12" localSheetId="6">#REF!</definedName>
    <definedName name="FKERES_III_24_11_1_12" localSheetId="4">#REF!</definedName>
    <definedName name="FKERES_III_24_11_1_12">#REF!</definedName>
    <definedName name="FKERES_III_24_11_1_2" localSheetId="6">#REF!</definedName>
    <definedName name="FKERES_III_24_11_1_2" localSheetId="4">#REF!</definedName>
    <definedName name="FKERES_III_24_11_1_2">#REF!</definedName>
    <definedName name="FKERES_III_24_11_1_7" localSheetId="6">#REF!</definedName>
    <definedName name="FKERES_III_24_11_1_7" localSheetId="4">#REF!</definedName>
    <definedName name="FKERES_III_24_11_1_7">#REF!</definedName>
    <definedName name="FKERES_III_24_11_1_8" localSheetId="6">#REF!</definedName>
    <definedName name="FKERES_III_24_11_1_8" localSheetId="4">#REF!</definedName>
    <definedName name="FKERES_III_24_11_1_8">#REF!</definedName>
    <definedName name="FKERES_III_24_11_12" localSheetId="6">#REF!</definedName>
    <definedName name="FKERES_III_24_11_12" localSheetId="4">#REF!</definedName>
    <definedName name="FKERES_III_24_11_12">#REF!</definedName>
    <definedName name="FKERES_III_24_11_3" localSheetId="6">#REF!</definedName>
    <definedName name="FKERES_III_24_11_3" localSheetId="4">#REF!</definedName>
    <definedName name="FKERES_III_24_11_3">#REF!</definedName>
    <definedName name="FKERES_III_24_11_3_12" localSheetId="6">#REF!</definedName>
    <definedName name="FKERES_III_24_11_3_12" localSheetId="4">#REF!</definedName>
    <definedName name="FKERES_III_24_11_3_12">#REF!</definedName>
    <definedName name="FKERES_III_24_11_3_2" localSheetId="6">#REF!</definedName>
    <definedName name="FKERES_III_24_11_3_2" localSheetId="4">#REF!</definedName>
    <definedName name="FKERES_III_24_11_3_2">#REF!</definedName>
    <definedName name="FKERES_III_24_11_3_7" localSheetId="6">#REF!</definedName>
    <definedName name="FKERES_III_24_11_3_7" localSheetId="4">#REF!</definedName>
    <definedName name="FKERES_III_24_11_3_7">#REF!</definedName>
    <definedName name="FKERES_III_24_11_3_8" localSheetId="6">#REF!</definedName>
    <definedName name="FKERES_III_24_11_3_8" localSheetId="4">#REF!</definedName>
    <definedName name="FKERES_III_24_11_3_8">#REF!</definedName>
    <definedName name="FKERES_III_24_11_5" localSheetId="6">#REF!</definedName>
    <definedName name="FKERES_III_24_11_5" localSheetId="4">#REF!</definedName>
    <definedName name="FKERES_III_24_11_5">#REF!</definedName>
    <definedName name="FKERES_III_24_11_5_12" localSheetId="6">#REF!</definedName>
    <definedName name="FKERES_III_24_11_5_12" localSheetId="4">#REF!</definedName>
    <definedName name="FKERES_III_24_11_5_12">#REF!</definedName>
    <definedName name="FKERES_III_24_11_5_2" localSheetId="6">#REF!</definedName>
    <definedName name="FKERES_III_24_11_5_2" localSheetId="4">#REF!</definedName>
    <definedName name="FKERES_III_24_11_5_2">#REF!</definedName>
    <definedName name="FKERES_III_24_11_5_7" localSheetId="6">#REF!</definedName>
    <definedName name="FKERES_III_24_11_5_7" localSheetId="4">#REF!</definedName>
    <definedName name="FKERES_III_24_11_5_7">#REF!</definedName>
    <definedName name="FKERES_III_24_11_5_8" localSheetId="6">#REF!</definedName>
    <definedName name="FKERES_III_24_11_5_8" localSheetId="4">#REF!</definedName>
    <definedName name="FKERES_III_24_11_5_8">#REF!</definedName>
    <definedName name="FKERES_III_24_11_7" localSheetId="6">#REF!</definedName>
    <definedName name="FKERES_III_24_11_7" localSheetId="4">#REF!</definedName>
    <definedName name="FKERES_III_24_11_7">#REF!</definedName>
    <definedName name="FKERES_III_24_11_8" localSheetId="6">#REF!</definedName>
    <definedName name="FKERES_III_24_11_8" localSheetId="4">#REF!</definedName>
    <definedName name="FKERES_III_24_11_8">#REF!</definedName>
    <definedName name="FKERES_III_24_12" localSheetId="1">#REF!</definedName>
    <definedName name="FKERES_III_24_12" localSheetId="3">#REF!</definedName>
    <definedName name="FKERES_III_24_12">#REF!</definedName>
    <definedName name="FKERES_III_24_121" localSheetId="6">#REF!</definedName>
    <definedName name="FKERES_III_24_121" localSheetId="4">#REF!</definedName>
    <definedName name="FKERES_III_24_121">#REF!</definedName>
    <definedName name="FKERES_III_24_12_1">NA()</definedName>
    <definedName name="FKERES_III_24_12_10" localSheetId="6">#REF!</definedName>
    <definedName name="FKERES_III_24_12_10" localSheetId="4">#REF!</definedName>
    <definedName name="FKERES_III_24_12_10">#REF!</definedName>
    <definedName name="FKERES_III_24_12_10_12" localSheetId="6">#REF!</definedName>
    <definedName name="FKERES_III_24_12_10_12" localSheetId="4">#REF!</definedName>
    <definedName name="FKERES_III_24_12_10_12">#REF!</definedName>
    <definedName name="FKERES_III_24_12_10_7" localSheetId="6">#REF!</definedName>
    <definedName name="FKERES_III_24_12_10_7" localSheetId="4">#REF!</definedName>
    <definedName name="FKERES_III_24_12_10_7">#REF!</definedName>
    <definedName name="FKERES_III_24_12_10_8" localSheetId="6">#REF!</definedName>
    <definedName name="FKERES_III_24_12_10_8" localSheetId="4">#REF!</definedName>
    <definedName name="FKERES_III_24_12_10_8">#REF!</definedName>
    <definedName name="FKERES_III_24_12_12" localSheetId="6">#REF!</definedName>
    <definedName name="FKERES_III_24_12_12" localSheetId="4">#REF!</definedName>
    <definedName name="FKERES_III_24_12_12">#REF!</definedName>
    <definedName name="FKERES_III_24_12_7" localSheetId="6">#REF!</definedName>
    <definedName name="FKERES_III_24_12_7" localSheetId="4">#REF!</definedName>
    <definedName name="FKERES_III_24_12_7">#REF!</definedName>
    <definedName name="FKERES_III_24_12_8" localSheetId="6">#REF!</definedName>
    <definedName name="FKERES_III_24_12_8" localSheetId="4">#REF!</definedName>
    <definedName name="FKERES_III_24_12_8">#REF!</definedName>
    <definedName name="FKERES_III_24_2" localSheetId="6">#REF!</definedName>
    <definedName name="FKERES_III_24_2" localSheetId="4">#REF!</definedName>
    <definedName name="FKERES_III_24_2">#REF!</definedName>
    <definedName name="FKERES_III_24_3" localSheetId="6">#REF!</definedName>
    <definedName name="FKERES_III_24_3" localSheetId="4">#REF!</definedName>
    <definedName name="FKERES_III_24_3">#REF!</definedName>
    <definedName name="FKERES_III_24_4" localSheetId="6">#REF!</definedName>
    <definedName name="FKERES_III_24_4" localSheetId="4">#REF!</definedName>
    <definedName name="FKERES_III_24_4">#REF!</definedName>
    <definedName name="FKERES_III_24_7" localSheetId="6">#REF!</definedName>
    <definedName name="FKERES_III_24_7" localSheetId="4">#REF!</definedName>
    <definedName name="FKERES_III_24_7">#REF!</definedName>
    <definedName name="FKERES_III_24_8" localSheetId="6">#REF!</definedName>
    <definedName name="FKERES_III_24_8" localSheetId="4">#REF!</definedName>
    <definedName name="FKERES_III_24_8">#REF!</definedName>
    <definedName name="FKERES_III_24_9" localSheetId="6">#REF!</definedName>
    <definedName name="FKERES_III_24_9" localSheetId="4">#REF!</definedName>
    <definedName name="FKERES_III_24_9">#REF!</definedName>
    <definedName name="FKERES_III_24_9_1">NA()</definedName>
    <definedName name="FKERES_III_24_9_12" localSheetId="6">#REF!</definedName>
    <definedName name="FKERES_III_24_9_12" localSheetId="4">#REF!</definedName>
    <definedName name="FKERES_III_24_9_12">#REF!</definedName>
    <definedName name="FKERES_III_24_9_7" localSheetId="6">#REF!</definedName>
    <definedName name="FKERES_III_24_9_7" localSheetId="4">#REF!</definedName>
    <definedName name="FKERES_III_24_9_7">#REF!</definedName>
    <definedName name="FKERES_III_24_9_8" localSheetId="6">#REF!</definedName>
    <definedName name="FKERES_III_24_9_8" localSheetId="4">#REF!</definedName>
    <definedName name="FKERES_III_24_9_8">#REF!</definedName>
    <definedName name="FKERES_III_28" localSheetId="1">#REF!</definedName>
    <definedName name="FKERES_III_28" localSheetId="3">#REF!</definedName>
    <definedName name="FKERES_III_28">#REF!</definedName>
    <definedName name="FKERES_III_28_1" localSheetId="6">#REF!</definedName>
    <definedName name="FKERES_III_28_1" localSheetId="4">#REF!</definedName>
    <definedName name="FKERES_III_28_1">#REF!</definedName>
    <definedName name="FKERES_III_28_10" localSheetId="6">#REF!</definedName>
    <definedName name="FKERES_III_28_10" localSheetId="4">#REF!</definedName>
    <definedName name="FKERES_III_28_10">#REF!</definedName>
    <definedName name="FKERES_III_28_10_12" localSheetId="6">#REF!</definedName>
    <definedName name="FKERES_III_28_10_12" localSheetId="4">#REF!</definedName>
    <definedName name="FKERES_III_28_10_12">#REF!</definedName>
    <definedName name="FKERES_III_28_10_7" localSheetId="6">#REF!</definedName>
    <definedName name="FKERES_III_28_10_7" localSheetId="4">#REF!</definedName>
    <definedName name="FKERES_III_28_10_7">#REF!</definedName>
    <definedName name="FKERES_III_28_10_8" localSheetId="6">#REF!</definedName>
    <definedName name="FKERES_III_28_10_8" localSheetId="4">#REF!</definedName>
    <definedName name="FKERES_III_28_10_8">#REF!</definedName>
    <definedName name="FKERES_III_28_11" localSheetId="6">#REF!</definedName>
    <definedName name="FKERES_III_28_11" localSheetId="4">#REF!</definedName>
    <definedName name="FKERES_III_28_11">#REF!</definedName>
    <definedName name="FKERES_III_28_11_1" localSheetId="6">#REF!</definedName>
    <definedName name="FKERES_III_28_11_1" localSheetId="4">#REF!</definedName>
    <definedName name="FKERES_III_28_11_1">#REF!</definedName>
    <definedName name="FKERES_III_28_11_1_1" localSheetId="6">#REF!</definedName>
    <definedName name="FKERES_III_28_11_1_1" localSheetId="4">#REF!</definedName>
    <definedName name="FKERES_III_28_11_1_1">#REF!</definedName>
    <definedName name="FKERES_III_28_11_1_1_1">NA()</definedName>
    <definedName name="FKERES_III_28_11_1_1_12" localSheetId="6">#REF!</definedName>
    <definedName name="FKERES_III_28_11_1_1_12" localSheetId="4">#REF!</definedName>
    <definedName name="FKERES_III_28_11_1_1_12">#REF!</definedName>
    <definedName name="FKERES_III_28_11_1_1_2" localSheetId="6">#REF!</definedName>
    <definedName name="FKERES_III_28_11_1_1_2" localSheetId="4">#REF!</definedName>
    <definedName name="FKERES_III_28_11_1_1_2">#REF!</definedName>
    <definedName name="FKERES_III_28_11_1_1_7" localSheetId="6">#REF!</definedName>
    <definedName name="FKERES_III_28_11_1_1_7" localSheetId="4">#REF!</definedName>
    <definedName name="FKERES_III_28_11_1_1_7">#REF!</definedName>
    <definedName name="FKERES_III_28_11_1_1_8" localSheetId="6">#REF!</definedName>
    <definedName name="FKERES_III_28_11_1_1_8" localSheetId="4">#REF!</definedName>
    <definedName name="FKERES_III_28_11_1_1_8">#REF!</definedName>
    <definedName name="FKERES_III_28_11_1_12" localSheetId="6">#REF!</definedName>
    <definedName name="FKERES_III_28_11_1_12" localSheetId="4">#REF!</definedName>
    <definedName name="FKERES_III_28_11_1_12">#REF!</definedName>
    <definedName name="FKERES_III_28_11_1_2" localSheetId="6">#REF!</definedName>
    <definedName name="FKERES_III_28_11_1_2" localSheetId="4">#REF!</definedName>
    <definedName name="FKERES_III_28_11_1_2">#REF!</definedName>
    <definedName name="FKERES_III_28_11_1_7" localSheetId="6">#REF!</definedName>
    <definedName name="FKERES_III_28_11_1_7" localSheetId="4">#REF!</definedName>
    <definedName name="FKERES_III_28_11_1_7">#REF!</definedName>
    <definedName name="FKERES_III_28_11_1_8" localSheetId="6">#REF!</definedName>
    <definedName name="FKERES_III_28_11_1_8" localSheetId="4">#REF!</definedName>
    <definedName name="FKERES_III_28_11_1_8">#REF!</definedName>
    <definedName name="FKERES_III_28_11_12" localSheetId="6">#REF!</definedName>
    <definedName name="FKERES_III_28_11_12" localSheetId="4">#REF!</definedName>
    <definedName name="FKERES_III_28_11_12">#REF!</definedName>
    <definedName name="FKERES_III_28_11_3" localSheetId="6">#REF!</definedName>
    <definedName name="FKERES_III_28_11_3" localSheetId="4">#REF!</definedName>
    <definedName name="FKERES_III_28_11_3">#REF!</definedName>
    <definedName name="FKERES_III_28_11_3_12" localSheetId="6">#REF!</definedName>
    <definedName name="FKERES_III_28_11_3_12" localSheetId="4">#REF!</definedName>
    <definedName name="FKERES_III_28_11_3_12">#REF!</definedName>
    <definedName name="FKERES_III_28_11_3_2" localSheetId="6">#REF!</definedName>
    <definedName name="FKERES_III_28_11_3_2" localSheetId="4">#REF!</definedName>
    <definedName name="FKERES_III_28_11_3_2">#REF!</definedName>
    <definedName name="FKERES_III_28_11_3_7" localSheetId="6">#REF!</definedName>
    <definedName name="FKERES_III_28_11_3_7" localSheetId="4">#REF!</definedName>
    <definedName name="FKERES_III_28_11_3_7">#REF!</definedName>
    <definedName name="FKERES_III_28_11_3_8" localSheetId="6">#REF!</definedName>
    <definedName name="FKERES_III_28_11_3_8" localSheetId="4">#REF!</definedName>
    <definedName name="FKERES_III_28_11_3_8">#REF!</definedName>
    <definedName name="FKERES_III_28_11_5" localSheetId="6">#REF!</definedName>
    <definedName name="FKERES_III_28_11_5" localSheetId="4">#REF!</definedName>
    <definedName name="FKERES_III_28_11_5">#REF!</definedName>
    <definedName name="FKERES_III_28_11_5_12" localSheetId="6">#REF!</definedName>
    <definedName name="FKERES_III_28_11_5_12" localSheetId="4">#REF!</definedName>
    <definedName name="FKERES_III_28_11_5_12">#REF!</definedName>
    <definedName name="FKERES_III_28_11_5_2" localSheetId="6">#REF!</definedName>
    <definedName name="FKERES_III_28_11_5_2" localSheetId="4">#REF!</definedName>
    <definedName name="FKERES_III_28_11_5_2">#REF!</definedName>
    <definedName name="FKERES_III_28_11_5_7" localSheetId="6">#REF!</definedName>
    <definedName name="FKERES_III_28_11_5_7" localSheetId="4">#REF!</definedName>
    <definedName name="FKERES_III_28_11_5_7">#REF!</definedName>
    <definedName name="FKERES_III_28_11_5_8" localSheetId="6">#REF!</definedName>
    <definedName name="FKERES_III_28_11_5_8" localSheetId="4">#REF!</definedName>
    <definedName name="FKERES_III_28_11_5_8">#REF!</definedName>
    <definedName name="FKERES_III_28_11_7" localSheetId="6">#REF!</definedName>
    <definedName name="FKERES_III_28_11_7" localSheetId="4">#REF!</definedName>
    <definedName name="FKERES_III_28_11_7">#REF!</definedName>
    <definedName name="FKERES_III_28_11_8" localSheetId="6">#REF!</definedName>
    <definedName name="FKERES_III_28_11_8" localSheetId="4">#REF!</definedName>
    <definedName name="FKERES_III_28_11_8">#REF!</definedName>
    <definedName name="FKERES_III_28_12" localSheetId="1">#REF!</definedName>
    <definedName name="FKERES_III_28_12" localSheetId="3">#REF!</definedName>
    <definedName name="FKERES_III_28_12">#REF!</definedName>
    <definedName name="FKERES_III_28_121" localSheetId="6">#REF!</definedName>
    <definedName name="FKERES_III_28_121" localSheetId="4">#REF!</definedName>
    <definedName name="FKERES_III_28_121">#REF!</definedName>
    <definedName name="FKERES_III_28_12_1">NA()</definedName>
    <definedName name="FKERES_III_28_12_10" localSheetId="6">#REF!</definedName>
    <definedName name="FKERES_III_28_12_10" localSheetId="4">#REF!</definedName>
    <definedName name="FKERES_III_28_12_10">#REF!</definedName>
    <definedName name="FKERES_III_28_12_10_12" localSheetId="6">#REF!</definedName>
    <definedName name="FKERES_III_28_12_10_12" localSheetId="4">#REF!</definedName>
    <definedName name="FKERES_III_28_12_10_12">#REF!</definedName>
    <definedName name="FKERES_III_28_12_10_7" localSheetId="6">#REF!</definedName>
    <definedName name="FKERES_III_28_12_10_7" localSheetId="4">#REF!</definedName>
    <definedName name="FKERES_III_28_12_10_7">#REF!</definedName>
    <definedName name="FKERES_III_28_12_10_8" localSheetId="6">#REF!</definedName>
    <definedName name="FKERES_III_28_12_10_8" localSheetId="4">#REF!</definedName>
    <definedName name="FKERES_III_28_12_10_8">#REF!</definedName>
    <definedName name="FKERES_III_28_12_12" localSheetId="6">#REF!</definedName>
    <definedName name="FKERES_III_28_12_12" localSheetId="4">#REF!</definedName>
    <definedName name="FKERES_III_28_12_12">#REF!</definedName>
    <definedName name="FKERES_III_28_12_7" localSheetId="6">#REF!</definedName>
    <definedName name="FKERES_III_28_12_7" localSheetId="4">#REF!</definedName>
    <definedName name="FKERES_III_28_12_7">#REF!</definedName>
    <definedName name="FKERES_III_28_12_8" localSheetId="6">#REF!</definedName>
    <definedName name="FKERES_III_28_12_8" localSheetId="4">#REF!</definedName>
    <definedName name="FKERES_III_28_12_8">#REF!</definedName>
    <definedName name="FKERES_III_28_2" localSheetId="6">#REF!</definedName>
    <definedName name="FKERES_III_28_2" localSheetId="4">#REF!</definedName>
    <definedName name="FKERES_III_28_2">#REF!</definedName>
    <definedName name="FKERES_III_28_3" localSheetId="6">#REF!</definedName>
    <definedName name="FKERES_III_28_3" localSheetId="4">#REF!</definedName>
    <definedName name="FKERES_III_28_3">#REF!</definedName>
    <definedName name="FKERES_III_28_4" localSheetId="6">#REF!</definedName>
    <definedName name="FKERES_III_28_4" localSheetId="4">#REF!</definedName>
    <definedName name="FKERES_III_28_4">#REF!</definedName>
    <definedName name="FKERES_III_28_7" localSheetId="6">#REF!</definedName>
    <definedName name="FKERES_III_28_7" localSheetId="4">#REF!</definedName>
    <definedName name="FKERES_III_28_7">#REF!</definedName>
    <definedName name="FKERES_III_28_8" localSheetId="6">#REF!</definedName>
    <definedName name="FKERES_III_28_8" localSheetId="4">#REF!</definedName>
    <definedName name="FKERES_III_28_8">#REF!</definedName>
    <definedName name="FKERES_III_28_9" localSheetId="6">#REF!</definedName>
    <definedName name="FKERES_III_28_9" localSheetId="4">#REF!</definedName>
    <definedName name="FKERES_III_28_9">#REF!</definedName>
    <definedName name="FKERES_III_28_9_1">NA()</definedName>
    <definedName name="FKERES_III_28_9_12" localSheetId="6">#REF!</definedName>
    <definedName name="FKERES_III_28_9_12" localSheetId="4">#REF!</definedName>
    <definedName name="FKERES_III_28_9_12">#REF!</definedName>
    <definedName name="FKERES_III_28_9_7" localSheetId="6">#REF!</definedName>
    <definedName name="FKERES_III_28_9_7" localSheetId="4">#REF!</definedName>
    <definedName name="FKERES_III_28_9_7">#REF!</definedName>
    <definedName name="FKERES_III_28_9_8" localSheetId="6">#REF!</definedName>
    <definedName name="FKERES_III_28_9_8" localSheetId="4">#REF!</definedName>
    <definedName name="FKERES_III_28_9_8">#REF!</definedName>
    <definedName name="FKERES_III_3" localSheetId="6">#REF!</definedName>
    <definedName name="FKERES_III_3" localSheetId="4">#REF!</definedName>
    <definedName name="FKERES_III_3">#REF!</definedName>
    <definedName name="FKERES_III_31" localSheetId="1">#REF!</definedName>
    <definedName name="FKERES_III_31" localSheetId="3">#REF!</definedName>
    <definedName name="FKERES_III_31">#REF!</definedName>
    <definedName name="FKERES_III_31_1" localSheetId="6">#REF!</definedName>
    <definedName name="FKERES_III_31_1" localSheetId="4">#REF!</definedName>
    <definedName name="FKERES_III_31_1">#REF!</definedName>
    <definedName name="FKERES_III_31_10" localSheetId="6">#REF!</definedName>
    <definedName name="FKERES_III_31_10" localSheetId="4">#REF!</definedName>
    <definedName name="FKERES_III_31_10">#REF!</definedName>
    <definedName name="FKERES_III_31_10_12" localSheetId="6">#REF!</definedName>
    <definedName name="FKERES_III_31_10_12" localSheetId="4">#REF!</definedName>
    <definedName name="FKERES_III_31_10_12">#REF!</definedName>
    <definedName name="FKERES_III_31_10_7" localSheetId="6">#REF!</definedName>
    <definedName name="FKERES_III_31_10_7" localSheetId="4">#REF!</definedName>
    <definedName name="FKERES_III_31_10_7">#REF!</definedName>
    <definedName name="FKERES_III_31_10_8" localSheetId="6">#REF!</definedName>
    <definedName name="FKERES_III_31_10_8" localSheetId="4">#REF!</definedName>
    <definedName name="FKERES_III_31_10_8">#REF!</definedName>
    <definedName name="FKERES_III_31_11" localSheetId="6">#REF!</definedName>
    <definedName name="FKERES_III_31_11" localSheetId="4">#REF!</definedName>
    <definedName name="FKERES_III_31_11">#REF!</definedName>
    <definedName name="FKERES_III_31_11_1" localSheetId="6">#REF!</definedName>
    <definedName name="FKERES_III_31_11_1" localSheetId="4">#REF!</definedName>
    <definedName name="FKERES_III_31_11_1">#REF!</definedName>
    <definedName name="FKERES_III_31_11_1_1" localSheetId="6">#REF!</definedName>
    <definedName name="FKERES_III_31_11_1_1" localSheetId="4">#REF!</definedName>
    <definedName name="FKERES_III_31_11_1_1">#REF!</definedName>
    <definedName name="FKERES_III_31_11_1_1_1">NA()</definedName>
    <definedName name="FKERES_III_31_11_1_1_12" localSheetId="6">#REF!</definedName>
    <definedName name="FKERES_III_31_11_1_1_12" localSheetId="4">#REF!</definedName>
    <definedName name="FKERES_III_31_11_1_1_12">#REF!</definedName>
    <definedName name="FKERES_III_31_11_1_1_2" localSheetId="6">#REF!</definedName>
    <definedName name="FKERES_III_31_11_1_1_2" localSheetId="4">#REF!</definedName>
    <definedName name="FKERES_III_31_11_1_1_2">#REF!</definedName>
    <definedName name="FKERES_III_31_11_1_1_7" localSheetId="6">#REF!</definedName>
    <definedName name="FKERES_III_31_11_1_1_7" localSheetId="4">#REF!</definedName>
    <definedName name="FKERES_III_31_11_1_1_7">#REF!</definedName>
    <definedName name="FKERES_III_31_11_1_1_8" localSheetId="6">#REF!</definedName>
    <definedName name="FKERES_III_31_11_1_1_8" localSheetId="4">#REF!</definedName>
    <definedName name="FKERES_III_31_11_1_1_8">#REF!</definedName>
    <definedName name="FKERES_III_31_11_1_12" localSheetId="6">#REF!</definedName>
    <definedName name="FKERES_III_31_11_1_12" localSheetId="4">#REF!</definedName>
    <definedName name="FKERES_III_31_11_1_12">#REF!</definedName>
    <definedName name="FKERES_III_31_11_1_2" localSheetId="6">#REF!</definedName>
    <definedName name="FKERES_III_31_11_1_2" localSheetId="4">#REF!</definedName>
    <definedName name="FKERES_III_31_11_1_2">#REF!</definedName>
    <definedName name="FKERES_III_31_11_1_7" localSheetId="6">#REF!</definedName>
    <definedName name="FKERES_III_31_11_1_7" localSheetId="4">#REF!</definedName>
    <definedName name="FKERES_III_31_11_1_7">#REF!</definedName>
    <definedName name="FKERES_III_31_11_1_8" localSheetId="6">#REF!</definedName>
    <definedName name="FKERES_III_31_11_1_8" localSheetId="4">#REF!</definedName>
    <definedName name="FKERES_III_31_11_1_8">#REF!</definedName>
    <definedName name="FKERES_III_31_11_12" localSheetId="6">#REF!</definedName>
    <definedName name="FKERES_III_31_11_12" localSheetId="4">#REF!</definedName>
    <definedName name="FKERES_III_31_11_12">#REF!</definedName>
    <definedName name="FKERES_III_31_11_3" localSheetId="6">#REF!</definedName>
    <definedName name="FKERES_III_31_11_3" localSheetId="4">#REF!</definedName>
    <definedName name="FKERES_III_31_11_3">#REF!</definedName>
    <definedName name="FKERES_III_31_11_3_12" localSheetId="6">#REF!</definedName>
    <definedName name="FKERES_III_31_11_3_12" localSheetId="4">#REF!</definedName>
    <definedName name="FKERES_III_31_11_3_12">#REF!</definedName>
    <definedName name="FKERES_III_31_11_3_2" localSheetId="6">#REF!</definedName>
    <definedName name="FKERES_III_31_11_3_2" localSheetId="4">#REF!</definedName>
    <definedName name="FKERES_III_31_11_3_2">#REF!</definedName>
    <definedName name="FKERES_III_31_11_3_7" localSheetId="6">#REF!</definedName>
    <definedName name="FKERES_III_31_11_3_7" localSheetId="4">#REF!</definedName>
    <definedName name="FKERES_III_31_11_3_7">#REF!</definedName>
    <definedName name="FKERES_III_31_11_3_8" localSheetId="6">#REF!</definedName>
    <definedName name="FKERES_III_31_11_3_8" localSheetId="4">#REF!</definedName>
    <definedName name="FKERES_III_31_11_3_8">#REF!</definedName>
    <definedName name="FKERES_III_31_11_5" localSheetId="6">#REF!</definedName>
    <definedName name="FKERES_III_31_11_5" localSheetId="4">#REF!</definedName>
    <definedName name="FKERES_III_31_11_5">#REF!</definedName>
    <definedName name="FKERES_III_31_11_5_12" localSheetId="6">#REF!</definedName>
    <definedName name="FKERES_III_31_11_5_12" localSheetId="4">#REF!</definedName>
    <definedName name="FKERES_III_31_11_5_12">#REF!</definedName>
    <definedName name="FKERES_III_31_11_5_2" localSheetId="6">#REF!</definedName>
    <definedName name="FKERES_III_31_11_5_2" localSheetId="4">#REF!</definedName>
    <definedName name="FKERES_III_31_11_5_2">#REF!</definedName>
    <definedName name="FKERES_III_31_11_5_7" localSheetId="6">#REF!</definedName>
    <definedName name="FKERES_III_31_11_5_7" localSheetId="4">#REF!</definedName>
    <definedName name="FKERES_III_31_11_5_7">#REF!</definedName>
    <definedName name="FKERES_III_31_11_5_8" localSheetId="6">#REF!</definedName>
    <definedName name="FKERES_III_31_11_5_8" localSheetId="4">#REF!</definedName>
    <definedName name="FKERES_III_31_11_5_8">#REF!</definedName>
    <definedName name="FKERES_III_31_11_7" localSheetId="6">#REF!</definedName>
    <definedName name="FKERES_III_31_11_7" localSheetId="4">#REF!</definedName>
    <definedName name="FKERES_III_31_11_7">#REF!</definedName>
    <definedName name="FKERES_III_31_11_8" localSheetId="6">#REF!</definedName>
    <definedName name="FKERES_III_31_11_8" localSheetId="4">#REF!</definedName>
    <definedName name="FKERES_III_31_11_8">#REF!</definedName>
    <definedName name="FKERES_III_31_12" localSheetId="1">#REF!</definedName>
    <definedName name="FKERES_III_31_12" localSheetId="3">#REF!</definedName>
    <definedName name="FKERES_III_31_12">#REF!</definedName>
    <definedName name="FKERES_III_31_121" localSheetId="6">#REF!</definedName>
    <definedName name="FKERES_III_31_121" localSheetId="4">#REF!</definedName>
    <definedName name="FKERES_III_31_121">#REF!</definedName>
    <definedName name="FKERES_III_31_12_1">NA()</definedName>
    <definedName name="FKERES_III_31_12_10" localSheetId="6">#REF!</definedName>
    <definedName name="FKERES_III_31_12_10" localSheetId="4">#REF!</definedName>
    <definedName name="FKERES_III_31_12_10">#REF!</definedName>
    <definedName name="FKERES_III_31_12_10_12" localSheetId="6">#REF!</definedName>
    <definedName name="FKERES_III_31_12_10_12" localSheetId="4">#REF!</definedName>
    <definedName name="FKERES_III_31_12_10_12">#REF!</definedName>
    <definedName name="FKERES_III_31_12_10_7" localSheetId="6">#REF!</definedName>
    <definedName name="FKERES_III_31_12_10_7" localSheetId="4">#REF!</definedName>
    <definedName name="FKERES_III_31_12_10_7">#REF!</definedName>
    <definedName name="FKERES_III_31_12_10_8" localSheetId="6">#REF!</definedName>
    <definedName name="FKERES_III_31_12_10_8" localSheetId="4">#REF!</definedName>
    <definedName name="FKERES_III_31_12_10_8">#REF!</definedName>
    <definedName name="FKERES_III_31_12_12" localSheetId="6">#REF!</definedName>
    <definedName name="FKERES_III_31_12_12" localSheetId="4">#REF!</definedName>
    <definedName name="FKERES_III_31_12_12">#REF!</definedName>
    <definedName name="FKERES_III_31_12_7" localSheetId="6">#REF!</definedName>
    <definedName name="FKERES_III_31_12_7" localSheetId="4">#REF!</definedName>
    <definedName name="FKERES_III_31_12_7">#REF!</definedName>
    <definedName name="FKERES_III_31_12_8" localSheetId="6">#REF!</definedName>
    <definedName name="FKERES_III_31_12_8" localSheetId="4">#REF!</definedName>
    <definedName name="FKERES_III_31_12_8">#REF!</definedName>
    <definedName name="FKERES_III_31_2" localSheetId="6">#REF!</definedName>
    <definedName name="FKERES_III_31_2" localSheetId="4">#REF!</definedName>
    <definedName name="FKERES_III_31_2">#REF!</definedName>
    <definedName name="FKERES_III_31_3" localSheetId="6">#REF!</definedName>
    <definedName name="FKERES_III_31_3" localSheetId="4">#REF!</definedName>
    <definedName name="FKERES_III_31_3">#REF!</definedName>
    <definedName name="FKERES_III_31_4" localSheetId="6">#REF!</definedName>
    <definedName name="FKERES_III_31_4" localSheetId="4">#REF!</definedName>
    <definedName name="FKERES_III_31_4">#REF!</definedName>
    <definedName name="FKERES_III_31_7" localSheetId="6">#REF!</definedName>
    <definedName name="FKERES_III_31_7" localSheetId="4">#REF!</definedName>
    <definedName name="FKERES_III_31_7">#REF!</definedName>
    <definedName name="FKERES_III_31_8" localSheetId="6">#REF!</definedName>
    <definedName name="FKERES_III_31_8" localSheetId="4">#REF!</definedName>
    <definedName name="FKERES_III_31_8">#REF!</definedName>
    <definedName name="FKERES_III_31_9" localSheetId="6">#REF!</definedName>
    <definedName name="FKERES_III_31_9" localSheetId="4">#REF!</definedName>
    <definedName name="FKERES_III_31_9">#REF!</definedName>
    <definedName name="FKERES_III_31_9_1">NA()</definedName>
    <definedName name="FKERES_III_31_9_12" localSheetId="6">#REF!</definedName>
    <definedName name="FKERES_III_31_9_12" localSheetId="4">#REF!</definedName>
    <definedName name="FKERES_III_31_9_12">#REF!</definedName>
    <definedName name="FKERES_III_31_9_7" localSheetId="6">#REF!</definedName>
    <definedName name="FKERES_III_31_9_7" localSheetId="4">#REF!</definedName>
    <definedName name="FKERES_III_31_9_7">#REF!</definedName>
    <definedName name="FKERES_III_31_9_8" localSheetId="6">#REF!</definedName>
    <definedName name="FKERES_III_31_9_8" localSheetId="4">#REF!</definedName>
    <definedName name="FKERES_III_31_9_8">#REF!</definedName>
    <definedName name="FKERES_III_4" localSheetId="6">#REF!</definedName>
    <definedName name="FKERES_III_4" localSheetId="4">#REF!</definedName>
    <definedName name="FKERES_III_4">#REF!</definedName>
    <definedName name="FKERES_III_7" localSheetId="6">#REF!</definedName>
    <definedName name="FKERES_III_7" localSheetId="4">#REF!</definedName>
    <definedName name="FKERES_III_7">#REF!</definedName>
    <definedName name="FKERES_III_8" localSheetId="6">#REF!</definedName>
    <definedName name="FKERES_III_8" localSheetId="4">#REF!</definedName>
    <definedName name="FKERES_III_8">#REF!</definedName>
    <definedName name="FKERES_III_9" localSheetId="6">#REF!</definedName>
    <definedName name="FKERES_III_9" localSheetId="4">#REF!</definedName>
    <definedName name="FKERES_III_9">#REF!</definedName>
    <definedName name="FKERES_III_9_1">NA()</definedName>
    <definedName name="FKERES_III_9_12" localSheetId="6">#REF!</definedName>
    <definedName name="FKERES_III_9_12" localSheetId="4">#REF!</definedName>
    <definedName name="FKERES_III_9_12">#REF!</definedName>
    <definedName name="FKERES_III_9_7" localSheetId="6">#REF!</definedName>
    <definedName name="FKERES_III_9_7" localSheetId="4">#REF!</definedName>
    <definedName name="FKERES_III_9_7">#REF!</definedName>
    <definedName name="FKERES_III_9_8" localSheetId="6">#REF!</definedName>
    <definedName name="FKERES_III_9_8" localSheetId="4">#REF!</definedName>
    <definedName name="FKERES_III_9_8">#REF!</definedName>
    <definedName name="FKERES_IV" localSheetId="1">#REF!</definedName>
    <definedName name="FKERES_IV" localSheetId="3">#REF!</definedName>
    <definedName name="FKERES_IV">#REF!</definedName>
    <definedName name="FKERES_IV_1" localSheetId="6">#REF!</definedName>
    <definedName name="FKERES_IV_1" localSheetId="4">#REF!</definedName>
    <definedName name="FKERES_IV_1">#REF!</definedName>
    <definedName name="FKERES_IV_10" localSheetId="6">#REF!</definedName>
    <definedName name="FKERES_IV_10" localSheetId="4">#REF!</definedName>
    <definedName name="FKERES_IV_10">#REF!</definedName>
    <definedName name="FKERES_IV_10_12" localSheetId="6">#REF!</definedName>
    <definedName name="FKERES_IV_10_12" localSheetId="4">#REF!</definedName>
    <definedName name="FKERES_IV_10_12">#REF!</definedName>
    <definedName name="FKERES_IV_10_7" localSheetId="6">#REF!</definedName>
    <definedName name="FKERES_IV_10_7" localSheetId="4">#REF!</definedName>
    <definedName name="FKERES_IV_10_7">#REF!</definedName>
    <definedName name="FKERES_IV_10_8" localSheetId="6">#REF!</definedName>
    <definedName name="FKERES_IV_10_8" localSheetId="4">#REF!</definedName>
    <definedName name="FKERES_IV_10_8">#REF!</definedName>
    <definedName name="FKERES_IV_11" localSheetId="6">#REF!</definedName>
    <definedName name="FKERES_IV_11" localSheetId="4">#REF!</definedName>
    <definedName name="FKERES_IV_11">#REF!</definedName>
    <definedName name="FKERES_IV_11_1" localSheetId="6">#REF!</definedName>
    <definedName name="FKERES_IV_11_1" localSheetId="4">#REF!</definedName>
    <definedName name="FKERES_IV_11_1">#REF!</definedName>
    <definedName name="FKERES_IV_11_1_1" localSheetId="6">#REF!</definedName>
    <definedName name="FKERES_IV_11_1_1" localSheetId="4">#REF!</definedName>
    <definedName name="FKERES_IV_11_1_1">#REF!</definedName>
    <definedName name="FKERES_IV_11_1_1_1">NA()</definedName>
    <definedName name="FKERES_IV_11_1_1_12" localSheetId="6">#REF!</definedName>
    <definedName name="FKERES_IV_11_1_1_12" localSheetId="4">#REF!</definedName>
    <definedName name="FKERES_IV_11_1_1_12">#REF!</definedName>
    <definedName name="FKERES_IV_11_1_1_2" localSheetId="6">#REF!</definedName>
    <definedName name="FKERES_IV_11_1_1_2" localSheetId="4">#REF!</definedName>
    <definedName name="FKERES_IV_11_1_1_2">#REF!</definedName>
    <definedName name="FKERES_IV_11_1_1_7" localSheetId="6">#REF!</definedName>
    <definedName name="FKERES_IV_11_1_1_7" localSheetId="4">#REF!</definedName>
    <definedName name="FKERES_IV_11_1_1_7">#REF!</definedName>
    <definedName name="FKERES_IV_11_1_1_8" localSheetId="6">#REF!</definedName>
    <definedName name="FKERES_IV_11_1_1_8" localSheetId="4">#REF!</definedName>
    <definedName name="FKERES_IV_11_1_1_8">#REF!</definedName>
    <definedName name="FKERES_IV_11_1_12" localSheetId="6">#REF!</definedName>
    <definedName name="FKERES_IV_11_1_12" localSheetId="4">#REF!</definedName>
    <definedName name="FKERES_IV_11_1_12">#REF!</definedName>
    <definedName name="FKERES_IV_11_1_2" localSheetId="6">#REF!</definedName>
    <definedName name="FKERES_IV_11_1_2" localSheetId="4">#REF!</definedName>
    <definedName name="FKERES_IV_11_1_2">#REF!</definedName>
    <definedName name="FKERES_IV_11_1_7" localSheetId="6">#REF!</definedName>
    <definedName name="FKERES_IV_11_1_7" localSheetId="4">#REF!</definedName>
    <definedName name="FKERES_IV_11_1_7">#REF!</definedName>
    <definedName name="FKERES_IV_11_1_8" localSheetId="6">#REF!</definedName>
    <definedName name="FKERES_IV_11_1_8" localSheetId="4">#REF!</definedName>
    <definedName name="FKERES_IV_11_1_8">#REF!</definedName>
    <definedName name="FKERES_IV_11_12" localSheetId="6">#REF!</definedName>
    <definedName name="FKERES_IV_11_12" localSheetId="4">#REF!</definedName>
    <definedName name="FKERES_IV_11_12">#REF!</definedName>
    <definedName name="FKERES_IV_11_3" localSheetId="6">#REF!</definedName>
    <definedName name="FKERES_IV_11_3" localSheetId="4">#REF!</definedName>
    <definedName name="FKERES_IV_11_3">#REF!</definedName>
    <definedName name="FKERES_IV_11_3_12" localSheetId="6">#REF!</definedName>
    <definedName name="FKERES_IV_11_3_12" localSheetId="4">#REF!</definedName>
    <definedName name="FKERES_IV_11_3_12">#REF!</definedName>
    <definedName name="FKERES_IV_11_3_2" localSheetId="6">#REF!</definedName>
    <definedName name="FKERES_IV_11_3_2" localSheetId="4">#REF!</definedName>
    <definedName name="FKERES_IV_11_3_2">#REF!</definedName>
    <definedName name="FKERES_IV_11_3_7" localSheetId="6">#REF!</definedName>
    <definedName name="FKERES_IV_11_3_7" localSheetId="4">#REF!</definedName>
    <definedName name="FKERES_IV_11_3_7">#REF!</definedName>
    <definedName name="FKERES_IV_11_3_8" localSheetId="6">#REF!</definedName>
    <definedName name="FKERES_IV_11_3_8" localSheetId="4">#REF!</definedName>
    <definedName name="FKERES_IV_11_3_8">#REF!</definedName>
    <definedName name="FKERES_IV_11_5" localSheetId="6">#REF!</definedName>
    <definedName name="FKERES_IV_11_5" localSheetId="4">#REF!</definedName>
    <definedName name="FKERES_IV_11_5">#REF!</definedName>
    <definedName name="FKERES_IV_11_5_12" localSheetId="6">#REF!</definedName>
    <definedName name="FKERES_IV_11_5_12" localSheetId="4">#REF!</definedName>
    <definedName name="FKERES_IV_11_5_12">#REF!</definedName>
    <definedName name="FKERES_IV_11_5_2" localSheetId="6">#REF!</definedName>
    <definedName name="FKERES_IV_11_5_2" localSheetId="4">#REF!</definedName>
    <definedName name="FKERES_IV_11_5_2">#REF!</definedName>
    <definedName name="FKERES_IV_11_5_7" localSheetId="6">#REF!</definedName>
    <definedName name="FKERES_IV_11_5_7" localSheetId="4">#REF!</definedName>
    <definedName name="FKERES_IV_11_5_7">#REF!</definedName>
    <definedName name="FKERES_IV_11_5_8" localSheetId="6">#REF!</definedName>
    <definedName name="FKERES_IV_11_5_8" localSheetId="4">#REF!</definedName>
    <definedName name="FKERES_IV_11_5_8">#REF!</definedName>
    <definedName name="FKERES_IV_11_7" localSheetId="6">#REF!</definedName>
    <definedName name="FKERES_IV_11_7" localSheetId="4">#REF!</definedName>
    <definedName name="FKERES_IV_11_7">#REF!</definedName>
    <definedName name="FKERES_IV_11_8" localSheetId="6">#REF!</definedName>
    <definedName name="FKERES_IV_11_8" localSheetId="4">#REF!</definedName>
    <definedName name="FKERES_IV_11_8">#REF!</definedName>
    <definedName name="FKERES_IV_12" localSheetId="1">#REF!</definedName>
    <definedName name="FKERES_IV_12" localSheetId="3">#REF!</definedName>
    <definedName name="FKERES_IV_12">#REF!</definedName>
    <definedName name="FKERES_IV_121" localSheetId="6">#REF!</definedName>
    <definedName name="FKERES_IV_121" localSheetId="4">#REF!</definedName>
    <definedName name="FKERES_IV_121">#REF!</definedName>
    <definedName name="FKERES_IV_12_1">NA()</definedName>
    <definedName name="FKERES_IV_12_10" localSheetId="6">#REF!</definedName>
    <definedName name="FKERES_IV_12_10" localSheetId="4">#REF!</definedName>
    <definedName name="FKERES_IV_12_10">#REF!</definedName>
    <definedName name="FKERES_IV_12_10_12" localSheetId="6">#REF!</definedName>
    <definedName name="FKERES_IV_12_10_12" localSheetId="4">#REF!</definedName>
    <definedName name="FKERES_IV_12_10_12">#REF!</definedName>
    <definedName name="FKERES_IV_12_10_7" localSheetId="6">#REF!</definedName>
    <definedName name="FKERES_IV_12_10_7" localSheetId="4">#REF!</definedName>
    <definedName name="FKERES_IV_12_10_7">#REF!</definedName>
    <definedName name="FKERES_IV_12_10_8" localSheetId="6">#REF!</definedName>
    <definedName name="FKERES_IV_12_10_8" localSheetId="4">#REF!</definedName>
    <definedName name="FKERES_IV_12_10_8">#REF!</definedName>
    <definedName name="FKERES_IV_12_12" localSheetId="6">#REF!</definedName>
    <definedName name="FKERES_IV_12_12" localSheetId="4">#REF!</definedName>
    <definedName name="FKERES_IV_12_12">#REF!</definedName>
    <definedName name="FKERES_IV_12_7" localSheetId="6">#REF!</definedName>
    <definedName name="FKERES_IV_12_7" localSheetId="4">#REF!</definedName>
    <definedName name="FKERES_IV_12_7">#REF!</definedName>
    <definedName name="FKERES_IV_12_8" localSheetId="6">#REF!</definedName>
    <definedName name="FKERES_IV_12_8" localSheetId="4">#REF!</definedName>
    <definedName name="FKERES_IV_12_8">#REF!</definedName>
    <definedName name="FKERES_IV_15" localSheetId="1">#REF!</definedName>
    <definedName name="FKERES_IV_15" localSheetId="3">#REF!</definedName>
    <definedName name="FKERES_IV_15">#REF!</definedName>
    <definedName name="FKERES_IV_15_1" localSheetId="6">#REF!</definedName>
    <definedName name="FKERES_IV_15_1" localSheetId="4">#REF!</definedName>
    <definedName name="FKERES_IV_15_1">#REF!</definedName>
    <definedName name="FKERES_IV_15_10" localSheetId="6">#REF!</definedName>
    <definedName name="FKERES_IV_15_10" localSheetId="4">#REF!</definedName>
    <definedName name="FKERES_IV_15_10">#REF!</definedName>
    <definedName name="FKERES_IV_15_10_12" localSheetId="6">#REF!</definedName>
    <definedName name="FKERES_IV_15_10_12" localSheetId="4">#REF!</definedName>
    <definedName name="FKERES_IV_15_10_12">#REF!</definedName>
    <definedName name="FKERES_IV_15_10_7" localSheetId="6">#REF!</definedName>
    <definedName name="FKERES_IV_15_10_7" localSheetId="4">#REF!</definedName>
    <definedName name="FKERES_IV_15_10_7">#REF!</definedName>
    <definedName name="FKERES_IV_15_10_8" localSheetId="6">#REF!</definedName>
    <definedName name="FKERES_IV_15_10_8" localSheetId="4">#REF!</definedName>
    <definedName name="FKERES_IV_15_10_8">#REF!</definedName>
    <definedName name="FKERES_IV_15_11" localSheetId="6">#REF!</definedName>
    <definedName name="FKERES_IV_15_11" localSheetId="4">#REF!</definedName>
    <definedName name="FKERES_IV_15_11">#REF!</definedName>
    <definedName name="FKERES_IV_15_11_1" localSheetId="6">#REF!</definedName>
    <definedName name="FKERES_IV_15_11_1" localSheetId="4">#REF!</definedName>
    <definedName name="FKERES_IV_15_11_1">#REF!</definedName>
    <definedName name="FKERES_IV_15_11_1_1" localSheetId="6">#REF!</definedName>
    <definedName name="FKERES_IV_15_11_1_1" localSheetId="4">#REF!</definedName>
    <definedName name="FKERES_IV_15_11_1_1">#REF!</definedName>
    <definedName name="FKERES_IV_15_11_1_1_1">NA()</definedName>
    <definedName name="FKERES_IV_15_11_1_1_12" localSheetId="6">#REF!</definedName>
    <definedName name="FKERES_IV_15_11_1_1_12" localSheetId="4">#REF!</definedName>
    <definedName name="FKERES_IV_15_11_1_1_12">#REF!</definedName>
    <definedName name="FKERES_IV_15_11_1_1_2" localSheetId="6">#REF!</definedName>
    <definedName name="FKERES_IV_15_11_1_1_2" localSheetId="4">#REF!</definedName>
    <definedName name="FKERES_IV_15_11_1_1_2">#REF!</definedName>
    <definedName name="FKERES_IV_15_11_1_1_7" localSheetId="6">#REF!</definedName>
    <definedName name="FKERES_IV_15_11_1_1_7" localSheetId="4">#REF!</definedName>
    <definedName name="FKERES_IV_15_11_1_1_7">#REF!</definedName>
    <definedName name="FKERES_IV_15_11_1_1_8" localSheetId="6">#REF!</definedName>
    <definedName name="FKERES_IV_15_11_1_1_8" localSheetId="4">#REF!</definedName>
    <definedName name="FKERES_IV_15_11_1_1_8">#REF!</definedName>
    <definedName name="FKERES_IV_15_11_1_12" localSheetId="6">#REF!</definedName>
    <definedName name="FKERES_IV_15_11_1_12" localSheetId="4">#REF!</definedName>
    <definedName name="FKERES_IV_15_11_1_12">#REF!</definedName>
    <definedName name="FKERES_IV_15_11_1_2" localSheetId="6">#REF!</definedName>
    <definedName name="FKERES_IV_15_11_1_2" localSheetId="4">#REF!</definedName>
    <definedName name="FKERES_IV_15_11_1_2">#REF!</definedName>
    <definedName name="FKERES_IV_15_11_1_7" localSheetId="6">#REF!</definedName>
    <definedName name="FKERES_IV_15_11_1_7" localSheetId="4">#REF!</definedName>
    <definedName name="FKERES_IV_15_11_1_7">#REF!</definedName>
    <definedName name="FKERES_IV_15_11_1_8" localSheetId="6">#REF!</definedName>
    <definedName name="FKERES_IV_15_11_1_8" localSheetId="4">#REF!</definedName>
    <definedName name="FKERES_IV_15_11_1_8">#REF!</definedName>
    <definedName name="FKERES_IV_15_11_12" localSheetId="6">#REF!</definedName>
    <definedName name="FKERES_IV_15_11_12" localSheetId="4">#REF!</definedName>
    <definedName name="FKERES_IV_15_11_12">#REF!</definedName>
    <definedName name="FKERES_IV_15_11_3" localSheetId="6">#REF!</definedName>
    <definedName name="FKERES_IV_15_11_3" localSheetId="4">#REF!</definedName>
    <definedName name="FKERES_IV_15_11_3">#REF!</definedName>
    <definedName name="FKERES_IV_15_11_3_12" localSheetId="6">#REF!</definedName>
    <definedName name="FKERES_IV_15_11_3_12" localSheetId="4">#REF!</definedName>
    <definedName name="FKERES_IV_15_11_3_12">#REF!</definedName>
    <definedName name="FKERES_IV_15_11_3_2" localSheetId="6">#REF!</definedName>
    <definedName name="FKERES_IV_15_11_3_2" localSheetId="4">#REF!</definedName>
    <definedName name="FKERES_IV_15_11_3_2">#REF!</definedName>
    <definedName name="FKERES_IV_15_11_3_7" localSheetId="6">#REF!</definedName>
    <definedName name="FKERES_IV_15_11_3_7" localSheetId="4">#REF!</definedName>
    <definedName name="FKERES_IV_15_11_3_7">#REF!</definedName>
    <definedName name="FKERES_IV_15_11_3_8" localSheetId="6">#REF!</definedName>
    <definedName name="FKERES_IV_15_11_3_8" localSheetId="4">#REF!</definedName>
    <definedName name="FKERES_IV_15_11_3_8">#REF!</definedName>
    <definedName name="FKERES_IV_15_11_5" localSheetId="6">#REF!</definedName>
    <definedName name="FKERES_IV_15_11_5" localSheetId="4">#REF!</definedName>
    <definedName name="FKERES_IV_15_11_5">#REF!</definedName>
    <definedName name="FKERES_IV_15_11_5_12" localSheetId="6">#REF!</definedName>
    <definedName name="FKERES_IV_15_11_5_12" localSheetId="4">#REF!</definedName>
    <definedName name="FKERES_IV_15_11_5_12">#REF!</definedName>
    <definedName name="FKERES_IV_15_11_5_2" localSheetId="6">#REF!</definedName>
    <definedName name="FKERES_IV_15_11_5_2" localSheetId="4">#REF!</definedName>
    <definedName name="FKERES_IV_15_11_5_2">#REF!</definedName>
    <definedName name="FKERES_IV_15_11_5_7" localSheetId="6">#REF!</definedName>
    <definedName name="FKERES_IV_15_11_5_7" localSheetId="4">#REF!</definedName>
    <definedName name="FKERES_IV_15_11_5_7">#REF!</definedName>
    <definedName name="FKERES_IV_15_11_5_8" localSheetId="6">#REF!</definedName>
    <definedName name="FKERES_IV_15_11_5_8" localSheetId="4">#REF!</definedName>
    <definedName name="FKERES_IV_15_11_5_8">#REF!</definedName>
    <definedName name="FKERES_IV_15_11_7" localSheetId="6">#REF!</definedName>
    <definedName name="FKERES_IV_15_11_7" localSheetId="4">#REF!</definedName>
    <definedName name="FKERES_IV_15_11_7">#REF!</definedName>
    <definedName name="FKERES_IV_15_11_8" localSheetId="6">#REF!</definedName>
    <definedName name="FKERES_IV_15_11_8" localSheetId="4">#REF!</definedName>
    <definedName name="FKERES_IV_15_11_8">#REF!</definedName>
    <definedName name="FKERES_IV_15_12" localSheetId="1">#REF!</definedName>
    <definedName name="FKERES_IV_15_12" localSheetId="3">#REF!</definedName>
    <definedName name="FKERES_IV_15_12">#REF!</definedName>
    <definedName name="FKERES_IV_15_121" localSheetId="6">#REF!</definedName>
    <definedName name="FKERES_IV_15_121" localSheetId="4">#REF!</definedName>
    <definedName name="FKERES_IV_15_121">#REF!</definedName>
    <definedName name="FKERES_IV_15_12_1">NA()</definedName>
    <definedName name="FKERES_IV_15_12_10" localSheetId="6">#REF!</definedName>
    <definedName name="FKERES_IV_15_12_10" localSheetId="4">#REF!</definedName>
    <definedName name="FKERES_IV_15_12_10">#REF!</definedName>
    <definedName name="FKERES_IV_15_12_10_12" localSheetId="6">#REF!</definedName>
    <definedName name="FKERES_IV_15_12_10_12" localSheetId="4">#REF!</definedName>
    <definedName name="FKERES_IV_15_12_10_12">#REF!</definedName>
    <definedName name="FKERES_IV_15_12_10_7" localSheetId="6">#REF!</definedName>
    <definedName name="FKERES_IV_15_12_10_7" localSheetId="4">#REF!</definedName>
    <definedName name="FKERES_IV_15_12_10_7">#REF!</definedName>
    <definedName name="FKERES_IV_15_12_10_8" localSheetId="6">#REF!</definedName>
    <definedName name="FKERES_IV_15_12_10_8" localSheetId="4">#REF!</definedName>
    <definedName name="FKERES_IV_15_12_10_8">#REF!</definedName>
    <definedName name="FKERES_IV_15_12_12" localSheetId="6">#REF!</definedName>
    <definedName name="FKERES_IV_15_12_12" localSheetId="4">#REF!</definedName>
    <definedName name="FKERES_IV_15_12_12">#REF!</definedName>
    <definedName name="FKERES_IV_15_12_7" localSheetId="6">#REF!</definedName>
    <definedName name="FKERES_IV_15_12_7" localSheetId="4">#REF!</definedName>
    <definedName name="FKERES_IV_15_12_7">#REF!</definedName>
    <definedName name="FKERES_IV_15_12_8" localSheetId="6">#REF!</definedName>
    <definedName name="FKERES_IV_15_12_8" localSheetId="4">#REF!</definedName>
    <definedName name="FKERES_IV_15_12_8">#REF!</definedName>
    <definedName name="FKERES_IV_15_2" localSheetId="6">#REF!</definedName>
    <definedName name="FKERES_IV_15_2" localSheetId="4">#REF!</definedName>
    <definedName name="FKERES_IV_15_2">#REF!</definedName>
    <definedName name="FKERES_IV_15_3" localSheetId="6">#REF!</definedName>
    <definedName name="FKERES_IV_15_3" localSheetId="4">#REF!</definedName>
    <definedName name="FKERES_IV_15_3">#REF!</definedName>
    <definedName name="FKERES_IV_15_4" localSheetId="6">#REF!</definedName>
    <definedName name="FKERES_IV_15_4" localSheetId="4">#REF!</definedName>
    <definedName name="FKERES_IV_15_4">#REF!</definedName>
    <definedName name="FKERES_IV_15_7" localSheetId="6">#REF!</definedName>
    <definedName name="FKERES_IV_15_7" localSheetId="4">#REF!</definedName>
    <definedName name="FKERES_IV_15_7">#REF!</definedName>
    <definedName name="FKERES_IV_15_8" localSheetId="6">#REF!</definedName>
    <definedName name="FKERES_IV_15_8" localSheetId="4">#REF!</definedName>
    <definedName name="FKERES_IV_15_8">#REF!</definedName>
    <definedName name="FKERES_IV_15_9" localSheetId="6">#REF!</definedName>
    <definedName name="FKERES_IV_15_9" localSheetId="4">#REF!</definedName>
    <definedName name="FKERES_IV_15_9">#REF!</definedName>
    <definedName name="FKERES_IV_15_9_1">NA()</definedName>
    <definedName name="FKERES_IV_15_9_12" localSheetId="6">#REF!</definedName>
    <definedName name="FKERES_IV_15_9_12" localSheetId="4">#REF!</definedName>
    <definedName name="FKERES_IV_15_9_12">#REF!</definedName>
    <definedName name="FKERES_IV_15_9_7" localSheetId="6">#REF!</definedName>
    <definedName name="FKERES_IV_15_9_7" localSheetId="4">#REF!</definedName>
    <definedName name="FKERES_IV_15_9_7">#REF!</definedName>
    <definedName name="FKERES_IV_15_9_8" localSheetId="6">#REF!</definedName>
    <definedName name="FKERES_IV_15_9_8" localSheetId="4">#REF!</definedName>
    <definedName name="FKERES_IV_15_9_8">#REF!</definedName>
    <definedName name="FKERES_IV_2" localSheetId="1">#REF!</definedName>
    <definedName name="FKERES_IV_2" localSheetId="3">#REF!</definedName>
    <definedName name="FKERES_IV_2">#REF!</definedName>
    <definedName name="FKERES_IV_2_1" localSheetId="6">#REF!</definedName>
    <definedName name="FKERES_IV_2_1" localSheetId="4">#REF!</definedName>
    <definedName name="FKERES_IV_2_1">#REF!</definedName>
    <definedName name="FKERES_IV_2_11" localSheetId="6">#REF!</definedName>
    <definedName name="FKERES_IV_2_11" localSheetId="4">#REF!</definedName>
    <definedName name="FKERES_IV_2_11">#REF!</definedName>
    <definedName name="FKERES_IV_2_1_1" localSheetId="4">#REF!</definedName>
    <definedName name="FKERES_IV_2_1_1">#REF!</definedName>
    <definedName name="FKERES_IV_2_10" localSheetId="6">#REF!</definedName>
    <definedName name="FKERES_IV_2_10" localSheetId="4">#REF!</definedName>
    <definedName name="FKERES_IV_2_10">#REF!</definedName>
    <definedName name="FKERES_IV_2_10_12" localSheetId="6">#REF!</definedName>
    <definedName name="FKERES_IV_2_10_12" localSheetId="4">#REF!</definedName>
    <definedName name="FKERES_IV_2_10_12">#REF!</definedName>
    <definedName name="FKERES_IV_2_10_7" localSheetId="6">#REF!</definedName>
    <definedName name="FKERES_IV_2_10_7" localSheetId="4">#REF!</definedName>
    <definedName name="FKERES_IV_2_10_7">#REF!</definedName>
    <definedName name="FKERES_IV_2_10_8" localSheetId="6">#REF!</definedName>
    <definedName name="FKERES_IV_2_10_8" localSheetId="4">#REF!</definedName>
    <definedName name="FKERES_IV_2_10_8">#REF!</definedName>
    <definedName name="FKERES_IV_2_11" localSheetId="6">#REF!</definedName>
    <definedName name="FKERES_IV_2_11" localSheetId="4">#REF!</definedName>
    <definedName name="FKERES_IV_2_11">#REF!</definedName>
    <definedName name="FKERES_IV_2_11_1" localSheetId="6">#REF!</definedName>
    <definedName name="FKERES_IV_2_11_1" localSheetId="4">#REF!</definedName>
    <definedName name="FKERES_IV_2_11_1">#REF!</definedName>
    <definedName name="FKERES_IV_2_11_1_1" localSheetId="6">#REF!</definedName>
    <definedName name="FKERES_IV_2_11_1_1" localSheetId="4">#REF!</definedName>
    <definedName name="FKERES_IV_2_11_1_1">#REF!</definedName>
    <definedName name="FKERES_IV_2_11_1_1_1">NA()</definedName>
    <definedName name="FKERES_IV_2_11_1_1_12" localSheetId="6">#REF!</definedName>
    <definedName name="FKERES_IV_2_11_1_1_12" localSheetId="4">#REF!</definedName>
    <definedName name="FKERES_IV_2_11_1_1_12">#REF!</definedName>
    <definedName name="FKERES_IV_2_11_1_1_2" localSheetId="6">#REF!</definedName>
    <definedName name="FKERES_IV_2_11_1_1_2" localSheetId="4">#REF!</definedName>
    <definedName name="FKERES_IV_2_11_1_1_2">#REF!</definedName>
    <definedName name="FKERES_IV_2_11_1_1_7" localSheetId="6">#REF!</definedName>
    <definedName name="FKERES_IV_2_11_1_1_7" localSheetId="4">#REF!</definedName>
    <definedName name="FKERES_IV_2_11_1_1_7">#REF!</definedName>
    <definedName name="FKERES_IV_2_11_1_1_8" localSheetId="6">#REF!</definedName>
    <definedName name="FKERES_IV_2_11_1_1_8" localSheetId="4">#REF!</definedName>
    <definedName name="FKERES_IV_2_11_1_1_8">#REF!</definedName>
    <definedName name="FKERES_IV_2_11_1_12" localSheetId="6">#REF!</definedName>
    <definedName name="FKERES_IV_2_11_1_12" localSheetId="4">#REF!</definedName>
    <definedName name="FKERES_IV_2_11_1_12">#REF!</definedName>
    <definedName name="FKERES_IV_2_11_1_2" localSheetId="6">#REF!</definedName>
    <definedName name="FKERES_IV_2_11_1_2" localSheetId="4">#REF!</definedName>
    <definedName name="FKERES_IV_2_11_1_2">#REF!</definedName>
    <definedName name="FKERES_IV_2_11_1_7" localSheetId="6">#REF!</definedName>
    <definedName name="FKERES_IV_2_11_1_7" localSheetId="4">#REF!</definedName>
    <definedName name="FKERES_IV_2_11_1_7">#REF!</definedName>
    <definedName name="FKERES_IV_2_11_1_8" localSheetId="6">#REF!</definedName>
    <definedName name="FKERES_IV_2_11_1_8" localSheetId="4">#REF!</definedName>
    <definedName name="FKERES_IV_2_11_1_8">#REF!</definedName>
    <definedName name="FKERES_IV_2_11_12" localSheetId="6">#REF!</definedName>
    <definedName name="FKERES_IV_2_11_12" localSheetId="4">#REF!</definedName>
    <definedName name="FKERES_IV_2_11_12">#REF!</definedName>
    <definedName name="FKERES_IV_2_11_3" localSheetId="6">#REF!</definedName>
    <definedName name="FKERES_IV_2_11_3" localSheetId="4">#REF!</definedName>
    <definedName name="FKERES_IV_2_11_3">#REF!</definedName>
    <definedName name="FKERES_IV_2_11_3_12" localSheetId="6">#REF!</definedName>
    <definedName name="FKERES_IV_2_11_3_12" localSheetId="4">#REF!</definedName>
    <definedName name="FKERES_IV_2_11_3_12">#REF!</definedName>
    <definedName name="FKERES_IV_2_11_3_2" localSheetId="6">#REF!</definedName>
    <definedName name="FKERES_IV_2_11_3_2" localSheetId="4">#REF!</definedName>
    <definedName name="FKERES_IV_2_11_3_2">#REF!</definedName>
    <definedName name="FKERES_IV_2_11_3_7" localSheetId="6">#REF!</definedName>
    <definedName name="FKERES_IV_2_11_3_7" localSheetId="4">#REF!</definedName>
    <definedName name="FKERES_IV_2_11_3_7">#REF!</definedName>
    <definedName name="FKERES_IV_2_11_3_8" localSheetId="6">#REF!</definedName>
    <definedName name="FKERES_IV_2_11_3_8" localSheetId="4">#REF!</definedName>
    <definedName name="FKERES_IV_2_11_3_8">#REF!</definedName>
    <definedName name="FKERES_IV_2_11_5" localSheetId="6">#REF!</definedName>
    <definedName name="FKERES_IV_2_11_5" localSheetId="4">#REF!</definedName>
    <definedName name="FKERES_IV_2_11_5">#REF!</definedName>
    <definedName name="FKERES_IV_2_11_5_12" localSheetId="6">#REF!</definedName>
    <definedName name="FKERES_IV_2_11_5_12" localSheetId="4">#REF!</definedName>
    <definedName name="FKERES_IV_2_11_5_12">#REF!</definedName>
    <definedName name="FKERES_IV_2_11_5_2" localSheetId="6">#REF!</definedName>
    <definedName name="FKERES_IV_2_11_5_2" localSheetId="4">#REF!</definedName>
    <definedName name="FKERES_IV_2_11_5_2">#REF!</definedName>
    <definedName name="FKERES_IV_2_11_5_7" localSheetId="6">#REF!</definedName>
    <definedName name="FKERES_IV_2_11_5_7" localSheetId="4">#REF!</definedName>
    <definedName name="FKERES_IV_2_11_5_7">#REF!</definedName>
    <definedName name="FKERES_IV_2_11_5_8" localSheetId="6">#REF!</definedName>
    <definedName name="FKERES_IV_2_11_5_8" localSheetId="4">#REF!</definedName>
    <definedName name="FKERES_IV_2_11_5_8">#REF!</definedName>
    <definedName name="FKERES_IV_2_11_7" localSheetId="6">#REF!</definedName>
    <definedName name="FKERES_IV_2_11_7" localSheetId="4">#REF!</definedName>
    <definedName name="FKERES_IV_2_11_7">#REF!</definedName>
    <definedName name="FKERES_IV_2_11_8" localSheetId="6">#REF!</definedName>
    <definedName name="FKERES_IV_2_11_8" localSheetId="4">#REF!</definedName>
    <definedName name="FKERES_IV_2_11_8">#REF!</definedName>
    <definedName name="FKERES_IV_2_12" localSheetId="6">#REF!</definedName>
    <definedName name="FKERES_IV_2_12" localSheetId="4">#REF!</definedName>
    <definedName name="FKERES_IV_2_12">#REF!</definedName>
    <definedName name="FKERES_IV_2_2" localSheetId="6">#REF!</definedName>
    <definedName name="FKERES_IV_2_2" localSheetId="4">#REF!</definedName>
    <definedName name="FKERES_IV_2_2">#REF!</definedName>
    <definedName name="FKERES_IV_2_3" localSheetId="6">#REF!</definedName>
    <definedName name="FKERES_IV_2_3" localSheetId="4">#REF!</definedName>
    <definedName name="FKERES_IV_2_3">#REF!</definedName>
    <definedName name="FKERES_IV_2_4" localSheetId="6">#REF!</definedName>
    <definedName name="FKERES_IV_2_4" localSheetId="4">#REF!</definedName>
    <definedName name="FKERES_IV_2_4">#REF!</definedName>
    <definedName name="FKERES_IV_2_7" localSheetId="6">#REF!</definedName>
    <definedName name="FKERES_IV_2_7" localSheetId="4">#REF!</definedName>
    <definedName name="FKERES_IV_2_7">#REF!</definedName>
    <definedName name="FKERES_IV_2_8" localSheetId="6">#REF!</definedName>
    <definedName name="FKERES_IV_2_8" localSheetId="4">#REF!</definedName>
    <definedName name="FKERES_IV_2_8">#REF!</definedName>
    <definedName name="FKERES_IV_20" localSheetId="1">#REF!</definedName>
    <definedName name="FKERES_IV_20" localSheetId="3">#REF!</definedName>
    <definedName name="FKERES_IV_20">#REF!</definedName>
    <definedName name="FKERES_IV_20_1" localSheetId="6">#REF!</definedName>
    <definedName name="FKERES_IV_20_1" localSheetId="4">#REF!</definedName>
    <definedName name="FKERES_IV_20_1">#REF!</definedName>
    <definedName name="FKERES_IV_20_10" localSheetId="6">#REF!</definedName>
    <definedName name="FKERES_IV_20_10" localSheetId="4">#REF!</definedName>
    <definedName name="FKERES_IV_20_10">#REF!</definedName>
    <definedName name="FKERES_IV_20_10_12" localSheetId="6">#REF!</definedName>
    <definedName name="FKERES_IV_20_10_12" localSheetId="4">#REF!</definedName>
    <definedName name="FKERES_IV_20_10_12">#REF!</definedName>
    <definedName name="FKERES_IV_20_10_7" localSheetId="6">#REF!</definedName>
    <definedName name="FKERES_IV_20_10_7" localSheetId="4">#REF!</definedName>
    <definedName name="FKERES_IV_20_10_7">#REF!</definedName>
    <definedName name="FKERES_IV_20_10_8" localSheetId="6">#REF!</definedName>
    <definedName name="FKERES_IV_20_10_8" localSheetId="4">#REF!</definedName>
    <definedName name="FKERES_IV_20_10_8">#REF!</definedName>
    <definedName name="FKERES_IV_20_11" localSheetId="6">#REF!</definedName>
    <definedName name="FKERES_IV_20_11" localSheetId="4">#REF!</definedName>
    <definedName name="FKERES_IV_20_11">#REF!</definedName>
    <definedName name="FKERES_IV_20_11_1" localSheetId="6">#REF!</definedName>
    <definedName name="FKERES_IV_20_11_1" localSheetId="4">#REF!</definedName>
    <definedName name="FKERES_IV_20_11_1">#REF!</definedName>
    <definedName name="FKERES_IV_20_11_1_1" localSheetId="6">#REF!</definedName>
    <definedName name="FKERES_IV_20_11_1_1" localSheetId="4">#REF!</definedName>
    <definedName name="FKERES_IV_20_11_1_1">#REF!</definedName>
    <definedName name="FKERES_IV_20_11_1_1_1">NA()</definedName>
    <definedName name="FKERES_IV_20_11_1_1_12" localSheetId="6">#REF!</definedName>
    <definedName name="FKERES_IV_20_11_1_1_12" localSheetId="4">#REF!</definedName>
    <definedName name="FKERES_IV_20_11_1_1_12">#REF!</definedName>
    <definedName name="FKERES_IV_20_11_1_1_2" localSheetId="6">#REF!</definedName>
    <definedName name="FKERES_IV_20_11_1_1_2" localSheetId="4">#REF!</definedName>
    <definedName name="FKERES_IV_20_11_1_1_2">#REF!</definedName>
    <definedName name="FKERES_IV_20_11_1_1_7" localSheetId="6">#REF!</definedName>
    <definedName name="FKERES_IV_20_11_1_1_7" localSheetId="4">#REF!</definedName>
    <definedName name="FKERES_IV_20_11_1_1_7">#REF!</definedName>
    <definedName name="FKERES_IV_20_11_1_1_8" localSheetId="6">#REF!</definedName>
    <definedName name="FKERES_IV_20_11_1_1_8" localSheetId="4">#REF!</definedName>
    <definedName name="FKERES_IV_20_11_1_1_8">#REF!</definedName>
    <definedName name="FKERES_IV_20_11_1_12" localSheetId="6">#REF!</definedName>
    <definedName name="FKERES_IV_20_11_1_12" localSheetId="4">#REF!</definedName>
    <definedName name="FKERES_IV_20_11_1_12">#REF!</definedName>
    <definedName name="FKERES_IV_20_11_1_2" localSheetId="6">#REF!</definedName>
    <definedName name="FKERES_IV_20_11_1_2" localSheetId="4">#REF!</definedName>
    <definedName name="FKERES_IV_20_11_1_2">#REF!</definedName>
    <definedName name="FKERES_IV_20_11_1_7" localSheetId="6">#REF!</definedName>
    <definedName name="FKERES_IV_20_11_1_7" localSheetId="4">#REF!</definedName>
    <definedName name="FKERES_IV_20_11_1_7">#REF!</definedName>
    <definedName name="FKERES_IV_20_11_1_8" localSheetId="6">#REF!</definedName>
    <definedName name="FKERES_IV_20_11_1_8" localSheetId="4">#REF!</definedName>
    <definedName name="FKERES_IV_20_11_1_8">#REF!</definedName>
    <definedName name="FKERES_IV_20_11_12" localSheetId="6">#REF!</definedName>
    <definedName name="FKERES_IV_20_11_12" localSheetId="4">#REF!</definedName>
    <definedName name="FKERES_IV_20_11_12">#REF!</definedName>
    <definedName name="FKERES_IV_20_11_3" localSheetId="6">#REF!</definedName>
    <definedName name="FKERES_IV_20_11_3" localSheetId="4">#REF!</definedName>
    <definedName name="FKERES_IV_20_11_3">#REF!</definedName>
    <definedName name="FKERES_IV_20_11_3_12" localSheetId="6">#REF!</definedName>
    <definedName name="FKERES_IV_20_11_3_12" localSheetId="4">#REF!</definedName>
    <definedName name="FKERES_IV_20_11_3_12">#REF!</definedName>
    <definedName name="FKERES_IV_20_11_3_2" localSheetId="6">#REF!</definedName>
    <definedName name="FKERES_IV_20_11_3_2" localSheetId="4">#REF!</definedName>
    <definedName name="FKERES_IV_20_11_3_2">#REF!</definedName>
    <definedName name="FKERES_IV_20_11_3_7" localSheetId="6">#REF!</definedName>
    <definedName name="FKERES_IV_20_11_3_7" localSheetId="4">#REF!</definedName>
    <definedName name="FKERES_IV_20_11_3_7">#REF!</definedName>
    <definedName name="FKERES_IV_20_11_3_8" localSheetId="6">#REF!</definedName>
    <definedName name="FKERES_IV_20_11_3_8" localSheetId="4">#REF!</definedName>
    <definedName name="FKERES_IV_20_11_3_8">#REF!</definedName>
    <definedName name="FKERES_IV_20_11_5" localSheetId="6">#REF!</definedName>
    <definedName name="FKERES_IV_20_11_5" localSheetId="4">#REF!</definedName>
    <definedName name="FKERES_IV_20_11_5">#REF!</definedName>
    <definedName name="FKERES_IV_20_11_5_12" localSheetId="6">#REF!</definedName>
    <definedName name="FKERES_IV_20_11_5_12" localSheetId="4">#REF!</definedName>
    <definedName name="FKERES_IV_20_11_5_12">#REF!</definedName>
    <definedName name="FKERES_IV_20_11_5_2" localSheetId="6">#REF!</definedName>
    <definedName name="FKERES_IV_20_11_5_2" localSheetId="4">#REF!</definedName>
    <definedName name="FKERES_IV_20_11_5_2">#REF!</definedName>
    <definedName name="FKERES_IV_20_11_5_7" localSheetId="6">#REF!</definedName>
    <definedName name="FKERES_IV_20_11_5_7" localSheetId="4">#REF!</definedName>
    <definedName name="FKERES_IV_20_11_5_7">#REF!</definedName>
    <definedName name="FKERES_IV_20_11_5_8" localSheetId="6">#REF!</definedName>
    <definedName name="FKERES_IV_20_11_5_8" localSheetId="4">#REF!</definedName>
    <definedName name="FKERES_IV_20_11_5_8">#REF!</definedName>
    <definedName name="FKERES_IV_20_11_7" localSheetId="6">#REF!</definedName>
    <definedName name="FKERES_IV_20_11_7" localSheetId="4">#REF!</definedName>
    <definedName name="FKERES_IV_20_11_7">#REF!</definedName>
    <definedName name="FKERES_IV_20_11_8" localSheetId="6">#REF!</definedName>
    <definedName name="FKERES_IV_20_11_8" localSheetId="4">#REF!</definedName>
    <definedName name="FKERES_IV_20_11_8">#REF!</definedName>
    <definedName name="FKERES_IV_20_12" localSheetId="1">#REF!</definedName>
    <definedName name="FKERES_IV_20_12" localSheetId="3">#REF!</definedName>
    <definedName name="FKERES_IV_20_12">#REF!</definedName>
    <definedName name="FKERES_IV_20_121" localSheetId="6">#REF!</definedName>
    <definedName name="FKERES_IV_20_121" localSheetId="4">#REF!</definedName>
    <definedName name="FKERES_IV_20_121">#REF!</definedName>
    <definedName name="FKERES_IV_20_12_1">NA()</definedName>
    <definedName name="FKERES_IV_20_12_10" localSheetId="6">#REF!</definedName>
    <definedName name="FKERES_IV_20_12_10" localSheetId="4">#REF!</definedName>
    <definedName name="FKERES_IV_20_12_10">#REF!</definedName>
    <definedName name="FKERES_IV_20_12_10_12" localSheetId="6">#REF!</definedName>
    <definedName name="FKERES_IV_20_12_10_12" localSheetId="4">#REF!</definedName>
    <definedName name="FKERES_IV_20_12_10_12">#REF!</definedName>
    <definedName name="FKERES_IV_20_12_10_7" localSheetId="6">#REF!</definedName>
    <definedName name="FKERES_IV_20_12_10_7" localSheetId="4">#REF!</definedName>
    <definedName name="FKERES_IV_20_12_10_7">#REF!</definedName>
    <definedName name="FKERES_IV_20_12_10_8" localSheetId="6">#REF!</definedName>
    <definedName name="FKERES_IV_20_12_10_8" localSheetId="4">#REF!</definedName>
    <definedName name="FKERES_IV_20_12_10_8">#REF!</definedName>
    <definedName name="FKERES_IV_20_12_12" localSheetId="6">#REF!</definedName>
    <definedName name="FKERES_IV_20_12_12" localSheetId="4">#REF!</definedName>
    <definedName name="FKERES_IV_20_12_12">#REF!</definedName>
    <definedName name="FKERES_IV_20_12_7" localSheetId="6">#REF!</definedName>
    <definedName name="FKERES_IV_20_12_7" localSheetId="4">#REF!</definedName>
    <definedName name="FKERES_IV_20_12_7">#REF!</definedName>
    <definedName name="FKERES_IV_20_12_8" localSheetId="6">#REF!</definedName>
    <definedName name="FKERES_IV_20_12_8" localSheetId="4">#REF!</definedName>
    <definedName name="FKERES_IV_20_12_8">#REF!</definedName>
    <definedName name="FKERES_IV_20_2" localSheetId="6">#REF!</definedName>
    <definedName name="FKERES_IV_20_2" localSheetId="4">#REF!</definedName>
    <definedName name="FKERES_IV_20_2">#REF!</definedName>
    <definedName name="FKERES_IV_20_3" localSheetId="6">#REF!</definedName>
    <definedName name="FKERES_IV_20_3" localSheetId="4">#REF!</definedName>
    <definedName name="FKERES_IV_20_3">#REF!</definedName>
    <definedName name="FKERES_IV_20_4" localSheetId="6">#REF!</definedName>
    <definedName name="FKERES_IV_20_4" localSheetId="4">#REF!</definedName>
    <definedName name="FKERES_IV_20_4">#REF!</definedName>
    <definedName name="FKERES_IV_20_7" localSheetId="6">#REF!</definedName>
    <definedName name="FKERES_IV_20_7" localSheetId="4">#REF!</definedName>
    <definedName name="FKERES_IV_20_7">#REF!</definedName>
    <definedName name="FKERES_IV_20_8" localSheetId="6">#REF!</definedName>
    <definedName name="FKERES_IV_20_8" localSheetId="4">#REF!</definedName>
    <definedName name="FKERES_IV_20_8">#REF!</definedName>
    <definedName name="FKERES_IV_20_9" localSheetId="6">#REF!</definedName>
    <definedName name="FKERES_IV_20_9" localSheetId="4">#REF!</definedName>
    <definedName name="FKERES_IV_20_9">#REF!</definedName>
    <definedName name="FKERES_IV_20_9_1">NA()</definedName>
    <definedName name="FKERES_IV_20_9_12" localSheetId="6">#REF!</definedName>
    <definedName name="FKERES_IV_20_9_12" localSheetId="4">#REF!</definedName>
    <definedName name="FKERES_IV_20_9_12">#REF!</definedName>
    <definedName name="FKERES_IV_20_9_7" localSheetId="6">#REF!</definedName>
    <definedName name="FKERES_IV_20_9_7" localSheetId="4">#REF!</definedName>
    <definedName name="FKERES_IV_20_9_7">#REF!</definedName>
    <definedName name="FKERES_IV_20_9_8" localSheetId="6">#REF!</definedName>
    <definedName name="FKERES_IV_20_9_8" localSheetId="4">#REF!</definedName>
    <definedName name="FKERES_IV_20_9_8">#REF!</definedName>
    <definedName name="FKERES_IV_24" localSheetId="1">#REF!</definedName>
    <definedName name="FKERES_IV_24" localSheetId="3">#REF!</definedName>
    <definedName name="FKERES_IV_24">#REF!</definedName>
    <definedName name="FKERES_IV_24_1" localSheetId="6">#REF!</definedName>
    <definedName name="FKERES_IV_24_1" localSheetId="4">#REF!</definedName>
    <definedName name="FKERES_IV_24_1">#REF!</definedName>
    <definedName name="FKERES_IV_24_10" localSheetId="6">#REF!</definedName>
    <definedName name="FKERES_IV_24_10" localSheetId="4">#REF!</definedName>
    <definedName name="FKERES_IV_24_10">#REF!</definedName>
    <definedName name="FKERES_IV_24_10_12" localSheetId="6">#REF!</definedName>
    <definedName name="FKERES_IV_24_10_12" localSheetId="4">#REF!</definedName>
    <definedName name="FKERES_IV_24_10_12">#REF!</definedName>
    <definedName name="FKERES_IV_24_10_7" localSheetId="6">#REF!</definedName>
    <definedName name="FKERES_IV_24_10_7" localSheetId="4">#REF!</definedName>
    <definedName name="FKERES_IV_24_10_7">#REF!</definedName>
    <definedName name="FKERES_IV_24_10_8" localSheetId="6">#REF!</definedName>
    <definedName name="FKERES_IV_24_10_8" localSheetId="4">#REF!</definedName>
    <definedName name="FKERES_IV_24_10_8">#REF!</definedName>
    <definedName name="FKERES_IV_24_11" localSheetId="6">#REF!</definedName>
    <definedName name="FKERES_IV_24_11" localSheetId="4">#REF!</definedName>
    <definedName name="FKERES_IV_24_11">#REF!</definedName>
    <definedName name="FKERES_IV_24_11_1" localSheetId="6">#REF!</definedName>
    <definedName name="FKERES_IV_24_11_1" localSheetId="4">#REF!</definedName>
    <definedName name="FKERES_IV_24_11_1">#REF!</definedName>
    <definedName name="FKERES_IV_24_11_1_1" localSheetId="6">#REF!</definedName>
    <definedName name="FKERES_IV_24_11_1_1" localSheetId="4">#REF!</definedName>
    <definedName name="FKERES_IV_24_11_1_1">#REF!</definedName>
    <definedName name="FKERES_IV_24_11_1_1_1">NA()</definedName>
    <definedName name="FKERES_IV_24_11_1_1_12" localSheetId="6">#REF!</definedName>
    <definedName name="FKERES_IV_24_11_1_1_12" localSheetId="4">#REF!</definedName>
    <definedName name="FKERES_IV_24_11_1_1_12">#REF!</definedName>
    <definedName name="FKERES_IV_24_11_1_1_2" localSheetId="6">#REF!</definedName>
    <definedName name="FKERES_IV_24_11_1_1_2" localSheetId="4">#REF!</definedName>
    <definedName name="FKERES_IV_24_11_1_1_2">#REF!</definedName>
    <definedName name="FKERES_IV_24_11_1_1_7" localSheetId="6">#REF!</definedName>
    <definedName name="FKERES_IV_24_11_1_1_7" localSheetId="4">#REF!</definedName>
    <definedName name="FKERES_IV_24_11_1_1_7">#REF!</definedName>
    <definedName name="FKERES_IV_24_11_1_1_8" localSheetId="6">#REF!</definedName>
    <definedName name="FKERES_IV_24_11_1_1_8" localSheetId="4">#REF!</definedName>
    <definedName name="FKERES_IV_24_11_1_1_8">#REF!</definedName>
    <definedName name="FKERES_IV_24_11_1_12" localSheetId="6">#REF!</definedName>
    <definedName name="FKERES_IV_24_11_1_12" localSheetId="4">#REF!</definedName>
    <definedName name="FKERES_IV_24_11_1_12">#REF!</definedName>
    <definedName name="FKERES_IV_24_11_1_2" localSheetId="6">#REF!</definedName>
    <definedName name="FKERES_IV_24_11_1_2" localSheetId="4">#REF!</definedName>
    <definedName name="FKERES_IV_24_11_1_2">#REF!</definedName>
    <definedName name="FKERES_IV_24_11_1_7" localSheetId="6">#REF!</definedName>
    <definedName name="FKERES_IV_24_11_1_7" localSheetId="4">#REF!</definedName>
    <definedName name="FKERES_IV_24_11_1_7">#REF!</definedName>
    <definedName name="FKERES_IV_24_11_1_8" localSheetId="6">#REF!</definedName>
    <definedName name="FKERES_IV_24_11_1_8" localSheetId="4">#REF!</definedName>
    <definedName name="FKERES_IV_24_11_1_8">#REF!</definedName>
    <definedName name="FKERES_IV_24_11_12" localSheetId="6">#REF!</definedName>
    <definedName name="FKERES_IV_24_11_12" localSheetId="4">#REF!</definedName>
    <definedName name="FKERES_IV_24_11_12">#REF!</definedName>
    <definedName name="FKERES_IV_24_11_3" localSheetId="6">#REF!</definedName>
    <definedName name="FKERES_IV_24_11_3" localSheetId="4">#REF!</definedName>
    <definedName name="FKERES_IV_24_11_3">#REF!</definedName>
    <definedName name="FKERES_IV_24_11_3_12" localSheetId="6">#REF!</definedName>
    <definedName name="FKERES_IV_24_11_3_12" localSheetId="4">#REF!</definedName>
    <definedName name="FKERES_IV_24_11_3_12">#REF!</definedName>
    <definedName name="FKERES_IV_24_11_3_2" localSheetId="6">#REF!</definedName>
    <definedName name="FKERES_IV_24_11_3_2" localSheetId="4">#REF!</definedName>
    <definedName name="FKERES_IV_24_11_3_2">#REF!</definedName>
    <definedName name="FKERES_IV_24_11_3_7" localSheetId="6">#REF!</definedName>
    <definedName name="FKERES_IV_24_11_3_7" localSheetId="4">#REF!</definedName>
    <definedName name="FKERES_IV_24_11_3_7">#REF!</definedName>
    <definedName name="FKERES_IV_24_11_3_8" localSheetId="6">#REF!</definedName>
    <definedName name="FKERES_IV_24_11_3_8" localSheetId="4">#REF!</definedName>
    <definedName name="FKERES_IV_24_11_3_8">#REF!</definedName>
    <definedName name="FKERES_IV_24_11_5" localSheetId="6">#REF!</definedName>
    <definedName name="FKERES_IV_24_11_5" localSheetId="4">#REF!</definedName>
    <definedName name="FKERES_IV_24_11_5">#REF!</definedName>
    <definedName name="FKERES_IV_24_11_5_12" localSheetId="6">#REF!</definedName>
    <definedName name="FKERES_IV_24_11_5_12" localSheetId="4">#REF!</definedName>
    <definedName name="FKERES_IV_24_11_5_12">#REF!</definedName>
    <definedName name="FKERES_IV_24_11_5_2" localSheetId="6">#REF!</definedName>
    <definedName name="FKERES_IV_24_11_5_2" localSheetId="4">#REF!</definedName>
    <definedName name="FKERES_IV_24_11_5_2">#REF!</definedName>
    <definedName name="FKERES_IV_24_11_5_7" localSheetId="6">#REF!</definedName>
    <definedName name="FKERES_IV_24_11_5_7" localSheetId="4">#REF!</definedName>
    <definedName name="FKERES_IV_24_11_5_7">#REF!</definedName>
    <definedName name="FKERES_IV_24_11_5_8" localSheetId="6">#REF!</definedName>
    <definedName name="FKERES_IV_24_11_5_8" localSheetId="4">#REF!</definedName>
    <definedName name="FKERES_IV_24_11_5_8">#REF!</definedName>
    <definedName name="FKERES_IV_24_11_7" localSheetId="6">#REF!</definedName>
    <definedName name="FKERES_IV_24_11_7" localSheetId="4">#REF!</definedName>
    <definedName name="FKERES_IV_24_11_7">#REF!</definedName>
    <definedName name="FKERES_IV_24_11_8" localSheetId="6">#REF!</definedName>
    <definedName name="FKERES_IV_24_11_8" localSheetId="4">#REF!</definedName>
    <definedName name="FKERES_IV_24_11_8">#REF!</definedName>
    <definedName name="FKERES_IV_24_12" localSheetId="1">#REF!</definedName>
    <definedName name="FKERES_IV_24_12" localSheetId="3">#REF!</definedName>
    <definedName name="FKERES_IV_24_12">#REF!</definedName>
    <definedName name="FKERES_IV_24_121" localSheetId="6">#REF!</definedName>
    <definedName name="FKERES_IV_24_121" localSheetId="4">#REF!</definedName>
    <definedName name="FKERES_IV_24_121">#REF!</definedName>
    <definedName name="FKERES_IV_24_12_1">NA()</definedName>
    <definedName name="FKERES_IV_24_12_10" localSheetId="6">#REF!</definedName>
    <definedName name="FKERES_IV_24_12_10" localSheetId="4">#REF!</definedName>
    <definedName name="FKERES_IV_24_12_10">#REF!</definedName>
    <definedName name="FKERES_IV_24_12_10_12" localSheetId="6">#REF!</definedName>
    <definedName name="FKERES_IV_24_12_10_12" localSheetId="4">#REF!</definedName>
    <definedName name="FKERES_IV_24_12_10_12">#REF!</definedName>
    <definedName name="FKERES_IV_24_12_10_7" localSheetId="6">#REF!</definedName>
    <definedName name="FKERES_IV_24_12_10_7" localSheetId="4">#REF!</definedName>
    <definedName name="FKERES_IV_24_12_10_7">#REF!</definedName>
    <definedName name="FKERES_IV_24_12_10_8" localSheetId="6">#REF!</definedName>
    <definedName name="FKERES_IV_24_12_10_8" localSheetId="4">#REF!</definedName>
    <definedName name="FKERES_IV_24_12_10_8">#REF!</definedName>
    <definedName name="FKERES_IV_24_12_12" localSheetId="6">#REF!</definedName>
    <definedName name="FKERES_IV_24_12_12" localSheetId="4">#REF!</definedName>
    <definedName name="FKERES_IV_24_12_12">#REF!</definedName>
    <definedName name="FKERES_IV_24_12_7" localSheetId="6">#REF!</definedName>
    <definedName name="FKERES_IV_24_12_7" localSheetId="4">#REF!</definedName>
    <definedName name="FKERES_IV_24_12_7">#REF!</definedName>
    <definedName name="FKERES_IV_24_12_8" localSheetId="6">#REF!</definedName>
    <definedName name="FKERES_IV_24_12_8" localSheetId="4">#REF!</definedName>
    <definedName name="FKERES_IV_24_12_8">#REF!</definedName>
    <definedName name="FKERES_IV_24_2" localSheetId="6">#REF!</definedName>
    <definedName name="FKERES_IV_24_2" localSheetId="4">#REF!</definedName>
    <definedName name="FKERES_IV_24_2">#REF!</definedName>
    <definedName name="FKERES_IV_24_3" localSheetId="6">#REF!</definedName>
    <definedName name="FKERES_IV_24_3" localSheetId="4">#REF!</definedName>
    <definedName name="FKERES_IV_24_3">#REF!</definedName>
    <definedName name="FKERES_IV_24_4" localSheetId="6">#REF!</definedName>
    <definedName name="FKERES_IV_24_4" localSheetId="4">#REF!</definedName>
    <definedName name="FKERES_IV_24_4">#REF!</definedName>
    <definedName name="FKERES_IV_24_7" localSheetId="6">#REF!</definedName>
    <definedName name="FKERES_IV_24_7" localSheetId="4">#REF!</definedName>
    <definedName name="FKERES_IV_24_7">#REF!</definedName>
    <definedName name="FKERES_IV_24_8" localSheetId="6">#REF!</definedName>
    <definedName name="FKERES_IV_24_8" localSheetId="4">#REF!</definedName>
    <definedName name="FKERES_IV_24_8">#REF!</definedName>
    <definedName name="FKERES_IV_24_9" localSheetId="6">#REF!</definedName>
    <definedName name="FKERES_IV_24_9" localSheetId="4">#REF!</definedName>
    <definedName name="FKERES_IV_24_9">#REF!</definedName>
    <definedName name="FKERES_IV_24_9_1">NA()</definedName>
    <definedName name="FKERES_IV_24_9_12" localSheetId="6">#REF!</definedName>
    <definedName name="FKERES_IV_24_9_12" localSheetId="4">#REF!</definedName>
    <definedName name="FKERES_IV_24_9_12">#REF!</definedName>
    <definedName name="FKERES_IV_24_9_7" localSheetId="6">#REF!</definedName>
    <definedName name="FKERES_IV_24_9_7" localSheetId="4">#REF!</definedName>
    <definedName name="FKERES_IV_24_9_7">#REF!</definedName>
    <definedName name="FKERES_IV_24_9_8" localSheetId="6">#REF!</definedName>
    <definedName name="FKERES_IV_24_9_8" localSheetId="4">#REF!</definedName>
    <definedName name="FKERES_IV_24_9_8">#REF!</definedName>
    <definedName name="FKERES_IV_3" localSheetId="6">#REF!</definedName>
    <definedName name="FKERES_IV_3" localSheetId="4">#REF!</definedName>
    <definedName name="FKERES_IV_3">#REF!</definedName>
    <definedName name="FKERES_IV_4" localSheetId="6">#REF!</definedName>
    <definedName name="FKERES_IV_4" localSheetId="4">#REF!</definedName>
    <definedName name="FKERES_IV_4">#REF!</definedName>
    <definedName name="FKERES_IV_7" localSheetId="6">#REF!</definedName>
    <definedName name="FKERES_IV_7" localSheetId="4">#REF!</definedName>
    <definedName name="FKERES_IV_7">#REF!</definedName>
    <definedName name="FKERES_IV_8" localSheetId="6">#REF!</definedName>
    <definedName name="FKERES_IV_8" localSheetId="4">#REF!</definedName>
    <definedName name="FKERES_IV_8">#REF!</definedName>
    <definedName name="FKERES_IV_9" localSheetId="6">#REF!</definedName>
    <definedName name="FKERES_IV_9" localSheetId="4">#REF!</definedName>
    <definedName name="FKERES_IV_9">#REF!</definedName>
    <definedName name="FKERES_IV_9_1">NA()</definedName>
    <definedName name="FKERES_IV_9_12" localSheetId="6">#REF!</definedName>
    <definedName name="FKERES_IV_9_12" localSheetId="4">#REF!</definedName>
    <definedName name="FKERES_IV_9_12">#REF!</definedName>
    <definedName name="FKERES_IV_9_7" localSheetId="6">#REF!</definedName>
    <definedName name="FKERES_IV_9_7" localSheetId="4">#REF!</definedName>
    <definedName name="FKERES_IV_9_7">#REF!</definedName>
    <definedName name="FKERES_IV_9_8" localSheetId="6">#REF!</definedName>
    <definedName name="FKERES_IV_9_8" localSheetId="4">#REF!</definedName>
    <definedName name="FKERES_IV_9_8">#REF!</definedName>
    <definedName name="fkeres66" localSheetId="4">#REF!</definedName>
    <definedName name="fkeres66">#REF!</definedName>
    <definedName name="hitel" localSheetId="6">#REF!</definedName>
    <definedName name="hitel" localSheetId="4">#REF!</definedName>
    <definedName name="hitel">#REF!</definedName>
    <definedName name="hitel_12" localSheetId="6">#REF!</definedName>
    <definedName name="hitel_12" localSheetId="4">#REF!</definedName>
    <definedName name="hitel_12">#REF!</definedName>
    <definedName name="hitel_4" localSheetId="6">#REF!</definedName>
    <definedName name="hitel_4" localSheetId="4">#REF!</definedName>
    <definedName name="hitel_4">#REF!</definedName>
    <definedName name="hitel_7" localSheetId="6">#REF!</definedName>
    <definedName name="hitel_7" localSheetId="4">#REF!</definedName>
    <definedName name="hitel_7">#REF!</definedName>
    <definedName name="hitel_8" localSheetId="6">#REF!</definedName>
    <definedName name="hitel_8" localSheetId="4">#REF!</definedName>
    <definedName name="hitel_8">#REF!</definedName>
    <definedName name="hiteltbl" localSheetId="6">#REF!</definedName>
    <definedName name="hiteltbl" localSheetId="4">#REF!</definedName>
    <definedName name="hiteltbl">#REF!</definedName>
    <definedName name="hiteltbl_12" localSheetId="6">#REF!</definedName>
    <definedName name="hiteltbl_12" localSheetId="4">#REF!</definedName>
    <definedName name="hiteltbl_12">#REF!</definedName>
    <definedName name="hiteltbl_4" localSheetId="6">#REF!</definedName>
    <definedName name="hiteltbl_4" localSheetId="4">#REF!</definedName>
    <definedName name="hiteltbl_4">#REF!</definedName>
    <definedName name="hiteltbl_7" localSheetId="6">#REF!</definedName>
    <definedName name="hiteltbl_7" localSheetId="4">#REF!</definedName>
    <definedName name="hiteltbl_7">#REF!</definedName>
    <definedName name="hiteltbl_8" localSheetId="6">#REF!</definedName>
    <definedName name="hiteltbl_8" localSheetId="4">#REF!</definedName>
    <definedName name="hiteltbl_8">#REF!</definedName>
    <definedName name="ica" localSheetId="6">#REF!</definedName>
    <definedName name="ica" localSheetId="4">#REF!</definedName>
    <definedName name="ica">#REF!</definedName>
    <definedName name="j" localSheetId="6">#REF!</definedName>
    <definedName name="j" localSheetId="4">#REF!</definedName>
    <definedName name="j">#REF!</definedName>
    <definedName name="k" localSheetId="1">#REF!</definedName>
    <definedName name="k" localSheetId="3">#REF!</definedName>
    <definedName name="k">#REF!</definedName>
    <definedName name="k_1" localSheetId="1">#REF!</definedName>
    <definedName name="k_1" localSheetId="3">#REF!</definedName>
    <definedName name="k_1">#REF!</definedName>
    <definedName name="k_1_1" localSheetId="6">#REF!</definedName>
    <definedName name="k_1_1" localSheetId="4">#REF!</definedName>
    <definedName name="k_1_1">#REF!</definedName>
    <definedName name="k_1_11" localSheetId="6">#REF!</definedName>
    <definedName name="k_1_11" localSheetId="4">#REF!</definedName>
    <definedName name="k_1_11">#REF!</definedName>
    <definedName name="k_1_1_1">NA()</definedName>
    <definedName name="k_1_1_11">NA()</definedName>
    <definedName name="k_1_1_12" localSheetId="6">#REF!</definedName>
    <definedName name="k_1_1_12" localSheetId="4">#REF!</definedName>
    <definedName name="k_1_1_12">#REF!</definedName>
    <definedName name="k_1_1_7" localSheetId="6">#REF!</definedName>
    <definedName name="k_1_1_7" localSheetId="4">#REF!</definedName>
    <definedName name="k_1_1_7">#REF!</definedName>
    <definedName name="k_1_1_8" localSheetId="6">#REF!</definedName>
    <definedName name="k_1_1_8" localSheetId="4">#REF!</definedName>
    <definedName name="k_1_1_8">#REF!</definedName>
    <definedName name="k_1_10" localSheetId="6">#REF!</definedName>
    <definedName name="k_1_10" localSheetId="4">#REF!</definedName>
    <definedName name="k_1_10">#REF!</definedName>
    <definedName name="k_1_10_12" localSheetId="6">#REF!</definedName>
    <definedName name="k_1_10_12" localSheetId="4">#REF!</definedName>
    <definedName name="k_1_10_12">#REF!</definedName>
    <definedName name="k_1_10_7" localSheetId="6">#REF!</definedName>
    <definedName name="k_1_10_7" localSheetId="4">#REF!</definedName>
    <definedName name="k_1_10_7">#REF!</definedName>
    <definedName name="k_1_10_8" localSheetId="6">#REF!</definedName>
    <definedName name="k_1_10_8" localSheetId="4">#REF!</definedName>
    <definedName name="k_1_10_8">#REF!</definedName>
    <definedName name="k_1_11" localSheetId="6">#REF!</definedName>
    <definedName name="k_1_11" localSheetId="4">#REF!</definedName>
    <definedName name="k_1_11">#REF!</definedName>
    <definedName name="k_1_11_1" localSheetId="6">#REF!</definedName>
    <definedName name="k_1_11_1" localSheetId="4">#REF!</definedName>
    <definedName name="k_1_11_1">#REF!</definedName>
    <definedName name="k_1_11_1_1" localSheetId="6">#REF!</definedName>
    <definedName name="k_1_11_1_1" localSheetId="4">#REF!</definedName>
    <definedName name="k_1_11_1_1">#REF!</definedName>
    <definedName name="k_1_11_1_1_1">NA()</definedName>
    <definedName name="k_1_11_1_1_12" localSheetId="6">#REF!</definedName>
    <definedName name="k_1_11_1_1_12" localSheetId="4">#REF!</definedName>
    <definedName name="k_1_11_1_1_12">#REF!</definedName>
    <definedName name="k_1_11_1_1_2" localSheetId="6">#REF!</definedName>
    <definedName name="k_1_11_1_1_2" localSheetId="4">#REF!</definedName>
    <definedName name="k_1_11_1_1_2">#REF!</definedName>
    <definedName name="k_1_11_1_1_7" localSheetId="6">#REF!</definedName>
    <definedName name="k_1_11_1_1_7" localSheetId="4">#REF!</definedName>
    <definedName name="k_1_11_1_1_7">#REF!</definedName>
    <definedName name="k_1_11_1_1_8" localSheetId="6">#REF!</definedName>
    <definedName name="k_1_11_1_1_8" localSheetId="4">#REF!</definedName>
    <definedName name="k_1_11_1_1_8">#REF!</definedName>
    <definedName name="k_1_11_1_12" localSheetId="6">#REF!</definedName>
    <definedName name="k_1_11_1_12" localSheetId="4">#REF!</definedName>
    <definedName name="k_1_11_1_12">#REF!</definedName>
    <definedName name="k_1_11_1_2" localSheetId="6">#REF!</definedName>
    <definedName name="k_1_11_1_2" localSheetId="4">#REF!</definedName>
    <definedName name="k_1_11_1_2">#REF!</definedName>
    <definedName name="k_1_11_1_7" localSheetId="6">#REF!</definedName>
    <definedName name="k_1_11_1_7" localSheetId="4">#REF!</definedName>
    <definedName name="k_1_11_1_7">#REF!</definedName>
    <definedName name="k_1_11_1_8" localSheetId="6">#REF!</definedName>
    <definedName name="k_1_11_1_8" localSheetId="4">#REF!</definedName>
    <definedName name="k_1_11_1_8">#REF!</definedName>
    <definedName name="k_1_11_12" localSheetId="6">#REF!</definedName>
    <definedName name="k_1_11_12" localSheetId="4">#REF!</definedName>
    <definedName name="k_1_11_12">#REF!</definedName>
    <definedName name="k_1_11_3" localSheetId="6">#REF!</definedName>
    <definedName name="k_1_11_3" localSheetId="4">#REF!</definedName>
    <definedName name="k_1_11_3">#REF!</definedName>
    <definedName name="k_1_11_3_12" localSheetId="6">#REF!</definedName>
    <definedName name="k_1_11_3_12" localSheetId="4">#REF!</definedName>
    <definedName name="k_1_11_3_12">#REF!</definedName>
    <definedName name="k_1_11_3_2" localSheetId="6">#REF!</definedName>
    <definedName name="k_1_11_3_2" localSheetId="4">#REF!</definedName>
    <definedName name="k_1_11_3_2">#REF!</definedName>
    <definedName name="k_1_11_3_7" localSheetId="6">#REF!</definedName>
    <definedName name="k_1_11_3_7" localSheetId="4">#REF!</definedName>
    <definedName name="k_1_11_3_7">#REF!</definedName>
    <definedName name="k_1_11_3_8" localSheetId="6">#REF!</definedName>
    <definedName name="k_1_11_3_8" localSheetId="4">#REF!</definedName>
    <definedName name="k_1_11_3_8">#REF!</definedName>
    <definedName name="k_1_11_5" localSheetId="6">#REF!</definedName>
    <definedName name="k_1_11_5" localSheetId="4">#REF!</definedName>
    <definedName name="k_1_11_5">#REF!</definedName>
    <definedName name="k_1_11_5_12" localSheetId="6">#REF!</definedName>
    <definedName name="k_1_11_5_12" localSheetId="4">#REF!</definedName>
    <definedName name="k_1_11_5_12">#REF!</definedName>
    <definedName name="k_1_11_5_2" localSheetId="6">#REF!</definedName>
    <definedName name="k_1_11_5_2" localSheetId="4">#REF!</definedName>
    <definedName name="k_1_11_5_2">#REF!</definedName>
    <definedName name="k_1_11_5_7" localSheetId="6">#REF!</definedName>
    <definedName name="k_1_11_5_7" localSheetId="4">#REF!</definedName>
    <definedName name="k_1_11_5_7">#REF!</definedName>
    <definedName name="k_1_11_5_8" localSheetId="6">#REF!</definedName>
    <definedName name="k_1_11_5_8" localSheetId="4">#REF!</definedName>
    <definedName name="k_1_11_5_8">#REF!</definedName>
    <definedName name="k_1_11_7" localSheetId="6">#REF!</definedName>
    <definedName name="k_1_11_7" localSheetId="4">#REF!</definedName>
    <definedName name="k_1_11_7">#REF!</definedName>
    <definedName name="k_1_11_8" localSheetId="6">#REF!</definedName>
    <definedName name="k_1_11_8" localSheetId="4">#REF!</definedName>
    <definedName name="k_1_11_8">#REF!</definedName>
    <definedName name="k_1_12" localSheetId="1">#REF!</definedName>
    <definedName name="k_1_12" localSheetId="3">#REF!</definedName>
    <definedName name="k_1_12">#REF!</definedName>
    <definedName name="k_1_121" localSheetId="6">#REF!</definedName>
    <definedName name="k_1_121" localSheetId="4">#REF!</definedName>
    <definedName name="k_1_121">#REF!</definedName>
    <definedName name="k_1_12_1">NA()</definedName>
    <definedName name="k_1_12_10" localSheetId="6">#REF!</definedName>
    <definedName name="k_1_12_10" localSheetId="4">#REF!</definedName>
    <definedName name="k_1_12_10">#REF!</definedName>
    <definedName name="k_1_12_10_12" localSheetId="6">#REF!</definedName>
    <definedName name="k_1_12_10_12" localSheetId="4">#REF!</definedName>
    <definedName name="k_1_12_10_12">#REF!</definedName>
    <definedName name="k_1_12_10_7" localSheetId="6">#REF!</definedName>
    <definedName name="k_1_12_10_7" localSheetId="4">#REF!</definedName>
    <definedName name="k_1_12_10_7">#REF!</definedName>
    <definedName name="k_1_12_10_8" localSheetId="6">#REF!</definedName>
    <definedName name="k_1_12_10_8" localSheetId="4">#REF!</definedName>
    <definedName name="k_1_12_10_8">#REF!</definedName>
    <definedName name="k_1_12_12" localSheetId="6">#REF!</definedName>
    <definedName name="k_1_12_12" localSheetId="4">#REF!</definedName>
    <definedName name="k_1_12_12">#REF!</definedName>
    <definedName name="k_1_12_7" localSheetId="6">#REF!</definedName>
    <definedName name="k_1_12_7" localSheetId="4">#REF!</definedName>
    <definedName name="k_1_12_7">#REF!</definedName>
    <definedName name="k_1_12_8" localSheetId="6">#REF!</definedName>
    <definedName name="k_1_12_8" localSheetId="4">#REF!</definedName>
    <definedName name="k_1_12_8">#REF!</definedName>
    <definedName name="k_1_2" localSheetId="6">#REF!</definedName>
    <definedName name="k_1_2" localSheetId="4">#REF!</definedName>
    <definedName name="k_1_2">#REF!</definedName>
    <definedName name="k_1_3" localSheetId="6">#REF!</definedName>
    <definedName name="k_1_3" localSheetId="4">#REF!</definedName>
    <definedName name="k_1_3">#REF!</definedName>
    <definedName name="k_1_4" localSheetId="6">#REF!</definedName>
    <definedName name="k_1_4" localSheetId="4">#REF!</definedName>
    <definedName name="k_1_4">#REF!</definedName>
    <definedName name="k_1_7" localSheetId="6">#REF!</definedName>
    <definedName name="k_1_7" localSheetId="4">#REF!</definedName>
    <definedName name="k_1_7">#REF!</definedName>
    <definedName name="k_1_8" localSheetId="6">#REF!</definedName>
    <definedName name="k_1_8" localSheetId="4">#REF!</definedName>
    <definedName name="k_1_8">#REF!</definedName>
    <definedName name="k_1_9" localSheetId="6">#REF!</definedName>
    <definedName name="k_1_9" localSheetId="4">#REF!</definedName>
    <definedName name="k_1_9">#REF!</definedName>
    <definedName name="k_1_9_1">NA()</definedName>
    <definedName name="k_1_9_12" localSheetId="6">#REF!</definedName>
    <definedName name="k_1_9_12" localSheetId="4">#REF!</definedName>
    <definedName name="k_1_9_12">#REF!</definedName>
    <definedName name="k_1_9_7" localSheetId="6">#REF!</definedName>
    <definedName name="k_1_9_7" localSheetId="4">#REF!</definedName>
    <definedName name="k_1_9_7">#REF!</definedName>
    <definedName name="k_1_9_8" localSheetId="6">#REF!</definedName>
    <definedName name="k_1_9_8" localSheetId="4">#REF!</definedName>
    <definedName name="k_1_9_8">#REF!</definedName>
    <definedName name="k_10" localSheetId="6">#REF!</definedName>
    <definedName name="k_10" localSheetId="4">#REF!</definedName>
    <definedName name="k_10">#REF!</definedName>
    <definedName name="k_10_1" localSheetId="6">#REF!</definedName>
    <definedName name="k_10_1" localSheetId="4">#REF!</definedName>
    <definedName name="k_10_1">#REF!</definedName>
    <definedName name="k_10_1_1">NA()</definedName>
    <definedName name="k_10_1_12" localSheetId="6">#REF!</definedName>
    <definedName name="k_10_1_12" localSheetId="4">#REF!</definedName>
    <definedName name="k_10_1_12">#REF!</definedName>
    <definedName name="k_10_1_7" localSheetId="6">#REF!</definedName>
    <definedName name="k_10_1_7" localSheetId="4">#REF!</definedName>
    <definedName name="k_10_1_7">#REF!</definedName>
    <definedName name="k_10_1_8" localSheetId="6">#REF!</definedName>
    <definedName name="k_10_1_8" localSheetId="4">#REF!</definedName>
    <definedName name="k_10_1_8">#REF!</definedName>
    <definedName name="k_10_10" localSheetId="6">#REF!</definedName>
    <definedName name="k_10_10" localSheetId="4">#REF!</definedName>
    <definedName name="k_10_10">#REF!</definedName>
    <definedName name="k_10_10_12" localSheetId="6">#REF!</definedName>
    <definedName name="k_10_10_12" localSheetId="4">#REF!</definedName>
    <definedName name="k_10_10_12">#REF!</definedName>
    <definedName name="k_10_10_7" localSheetId="6">#REF!</definedName>
    <definedName name="k_10_10_7" localSheetId="4">#REF!</definedName>
    <definedName name="k_10_10_7">#REF!</definedName>
    <definedName name="k_10_10_8" localSheetId="6">#REF!</definedName>
    <definedName name="k_10_10_8" localSheetId="4">#REF!</definedName>
    <definedName name="k_10_10_8">#REF!</definedName>
    <definedName name="k_10_12" localSheetId="6">#REF!</definedName>
    <definedName name="k_10_12" localSheetId="4">#REF!</definedName>
    <definedName name="k_10_12">#REF!</definedName>
    <definedName name="k_10_7" localSheetId="6">#REF!</definedName>
    <definedName name="k_10_7" localSheetId="4">#REF!</definedName>
    <definedName name="k_10_7">#REF!</definedName>
    <definedName name="k_10_8" localSheetId="6">#REF!</definedName>
    <definedName name="k_10_8" localSheetId="4">#REF!</definedName>
    <definedName name="k_10_8">#REF!</definedName>
    <definedName name="k_11" localSheetId="6">#REF!</definedName>
    <definedName name="k_11" localSheetId="4">#REF!</definedName>
    <definedName name="k_11">#REF!</definedName>
    <definedName name="k_11_1" localSheetId="6">#REF!</definedName>
    <definedName name="k_11_1" localSheetId="4">#REF!</definedName>
    <definedName name="k_11_1">#REF!</definedName>
    <definedName name="k_11_1_1" localSheetId="6">#REF!</definedName>
    <definedName name="k_11_1_1" localSheetId="4">#REF!</definedName>
    <definedName name="k_11_1_1">#REF!</definedName>
    <definedName name="k_11_1_1_1">NA()</definedName>
    <definedName name="k_11_1_1_12" localSheetId="6">#REF!</definedName>
    <definedName name="k_11_1_1_12" localSheetId="4">#REF!</definedName>
    <definedName name="k_11_1_1_12">#REF!</definedName>
    <definedName name="k_11_1_1_2" localSheetId="6">#REF!</definedName>
    <definedName name="k_11_1_1_2" localSheetId="4">#REF!</definedName>
    <definedName name="k_11_1_1_2">#REF!</definedName>
    <definedName name="k_11_1_1_7" localSheetId="6">#REF!</definedName>
    <definedName name="k_11_1_1_7" localSheetId="4">#REF!</definedName>
    <definedName name="k_11_1_1_7">#REF!</definedName>
    <definedName name="k_11_1_1_8" localSheetId="6">#REF!</definedName>
    <definedName name="k_11_1_1_8" localSheetId="4">#REF!</definedName>
    <definedName name="k_11_1_1_8">#REF!</definedName>
    <definedName name="k_11_1_12" localSheetId="6">#REF!</definedName>
    <definedName name="k_11_1_12" localSheetId="4">#REF!</definedName>
    <definedName name="k_11_1_12">#REF!</definedName>
    <definedName name="k_11_1_2" localSheetId="6">#REF!</definedName>
    <definedName name="k_11_1_2" localSheetId="4">#REF!</definedName>
    <definedName name="k_11_1_2">#REF!</definedName>
    <definedName name="k_11_1_7" localSheetId="6">#REF!</definedName>
    <definedName name="k_11_1_7" localSheetId="4">#REF!</definedName>
    <definedName name="k_11_1_7">#REF!</definedName>
    <definedName name="k_11_1_8" localSheetId="6">#REF!</definedName>
    <definedName name="k_11_1_8" localSheetId="4">#REF!</definedName>
    <definedName name="k_11_1_8">#REF!</definedName>
    <definedName name="k_11_12" localSheetId="6">#REF!</definedName>
    <definedName name="k_11_12" localSheetId="4">#REF!</definedName>
    <definedName name="k_11_12">#REF!</definedName>
    <definedName name="k_11_3" localSheetId="6">#REF!</definedName>
    <definedName name="k_11_3" localSheetId="4">#REF!</definedName>
    <definedName name="k_11_3">#REF!</definedName>
    <definedName name="k_11_3_12" localSheetId="6">#REF!</definedName>
    <definedName name="k_11_3_12" localSheetId="4">#REF!</definedName>
    <definedName name="k_11_3_12">#REF!</definedName>
    <definedName name="k_11_3_2" localSheetId="6">#REF!</definedName>
    <definedName name="k_11_3_2" localSheetId="4">#REF!</definedName>
    <definedName name="k_11_3_2">#REF!</definedName>
    <definedName name="k_11_3_7" localSheetId="6">#REF!</definedName>
    <definedName name="k_11_3_7" localSheetId="4">#REF!</definedName>
    <definedName name="k_11_3_7">#REF!</definedName>
    <definedName name="k_11_3_8" localSheetId="6">#REF!</definedName>
    <definedName name="k_11_3_8" localSheetId="4">#REF!</definedName>
    <definedName name="k_11_3_8">#REF!</definedName>
    <definedName name="k_11_5" localSheetId="6">#REF!</definedName>
    <definedName name="k_11_5" localSheetId="4">#REF!</definedName>
    <definedName name="k_11_5">#REF!</definedName>
    <definedName name="k_11_5_12" localSheetId="6">#REF!</definedName>
    <definedName name="k_11_5_12" localSheetId="4">#REF!</definedName>
    <definedName name="k_11_5_12">#REF!</definedName>
    <definedName name="k_11_5_2" localSheetId="6">#REF!</definedName>
    <definedName name="k_11_5_2" localSheetId="4">#REF!</definedName>
    <definedName name="k_11_5_2">#REF!</definedName>
    <definedName name="k_11_5_7" localSheetId="6">#REF!</definedName>
    <definedName name="k_11_5_7" localSheetId="4">#REF!</definedName>
    <definedName name="k_11_5_7">#REF!</definedName>
    <definedName name="k_11_5_8" localSheetId="6">#REF!</definedName>
    <definedName name="k_11_5_8" localSheetId="4">#REF!</definedName>
    <definedName name="k_11_5_8">#REF!</definedName>
    <definedName name="k_11_7" localSheetId="6">#REF!</definedName>
    <definedName name="k_11_7" localSheetId="4">#REF!</definedName>
    <definedName name="k_11_7">#REF!</definedName>
    <definedName name="k_11_8" localSheetId="6">#REF!</definedName>
    <definedName name="k_11_8" localSheetId="4">#REF!</definedName>
    <definedName name="k_11_8">#REF!</definedName>
    <definedName name="k_12" localSheetId="1">#REF!</definedName>
    <definedName name="k_12" localSheetId="3">#REF!</definedName>
    <definedName name="k_12">#REF!</definedName>
    <definedName name="k_121" localSheetId="6">#REF!</definedName>
    <definedName name="k_121" localSheetId="4">#REF!</definedName>
    <definedName name="k_121">#REF!</definedName>
    <definedName name="k_12_1">NA()</definedName>
    <definedName name="k_12_10" localSheetId="6">#REF!</definedName>
    <definedName name="k_12_10" localSheetId="4">#REF!</definedName>
    <definedName name="k_12_10">#REF!</definedName>
    <definedName name="k_12_10_12" localSheetId="6">#REF!</definedName>
    <definedName name="k_12_10_12" localSheetId="4">#REF!</definedName>
    <definedName name="k_12_10_12">#REF!</definedName>
    <definedName name="k_12_10_7" localSheetId="6">#REF!</definedName>
    <definedName name="k_12_10_7" localSheetId="4">#REF!</definedName>
    <definedName name="k_12_10_7">#REF!</definedName>
    <definedName name="k_12_10_8" localSheetId="6">#REF!</definedName>
    <definedName name="k_12_10_8" localSheetId="4">#REF!</definedName>
    <definedName name="k_12_10_8">#REF!</definedName>
    <definedName name="k_12_12" localSheetId="6">#REF!</definedName>
    <definedName name="k_12_12" localSheetId="4">#REF!</definedName>
    <definedName name="k_12_12">#REF!</definedName>
    <definedName name="k_12_7" localSheetId="6">#REF!</definedName>
    <definedName name="k_12_7" localSheetId="4">#REF!</definedName>
    <definedName name="k_12_7">#REF!</definedName>
    <definedName name="k_12_8" localSheetId="6">#REF!</definedName>
    <definedName name="k_12_8" localSheetId="4">#REF!</definedName>
    <definedName name="k_12_8">#REF!</definedName>
    <definedName name="k_2" localSheetId="1">#REF!</definedName>
    <definedName name="k_2" localSheetId="3">#REF!</definedName>
    <definedName name="k_2">#REF!</definedName>
    <definedName name="k_2_1" localSheetId="6">#REF!</definedName>
    <definedName name="k_2_1" localSheetId="4">#REF!</definedName>
    <definedName name="k_2_1">#REF!</definedName>
    <definedName name="k_2_11" localSheetId="6">#REF!</definedName>
    <definedName name="k_2_11" localSheetId="4">#REF!</definedName>
    <definedName name="k_2_11">#REF!</definedName>
    <definedName name="k_2_1_1" localSheetId="4">#REF!</definedName>
    <definedName name="k_2_1_1">#REF!</definedName>
    <definedName name="k_2_10" localSheetId="6">#REF!</definedName>
    <definedName name="k_2_10" localSheetId="4">#REF!</definedName>
    <definedName name="k_2_10">#REF!</definedName>
    <definedName name="k_2_10_12" localSheetId="6">#REF!</definedName>
    <definedName name="k_2_10_12" localSheetId="4">#REF!</definedName>
    <definedName name="k_2_10_12">#REF!</definedName>
    <definedName name="k_2_10_7" localSheetId="6">#REF!</definedName>
    <definedName name="k_2_10_7" localSheetId="4">#REF!</definedName>
    <definedName name="k_2_10_7">#REF!</definedName>
    <definedName name="k_2_10_8" localSheetId="6">#REF!</definedName>
    <definedName name="k_2_10_8" localSheetId="4">#REF!</definedName>
    <definedName name="k_2_10_8">#REF!</definedName>
    <definedName name="k_2_11" localSheetId="6">#REF!</definedName>
    <definedName name="k_2_11" localSheetId="4">#REF!</definedName>
    <definedName name="k_2_11">#REF!</definedName>
    <definedName name="k_2_11_1" localSheetId="6">#REF!</definedName>
    <definedName name="k_2_11_1" localSheetId="4">#REF!</definedName>
    <definedName name="k_2_11_1">#REF!</definedName>
    <definedName name="k_2_11_1_1" localSheetId="6">#REF!</definedName>
    <definedName name="k_2_11_1_1" localSheetId="4">#REF!</definedName>
    <definedName name="k_2_11_1_1">#REF!</definedName>
    <definedName name="k_2_11_1_1_1">NA()</definedName>
    <definedName name="k_2_11_1_1_12" localSheetId="6">#REF!</definedName>
    <definedName name="k_2_11_1_1_12" localSheetId="4">#REF!</definedName>
    <definedName name="k_2_11_1_1_12">#REF!</definedName>
    <definedName name="k_2_11_1_1_2" localSheetId="6">#REF!</definedName>
    <definedName name="k_2_11_1_1_2" localSheetId="4">#REF!</definedName>
    <definedName name="k_2_11_1_1_2">#REF!</definedName>
    <definedName name="k_2_11_1_1_7" localSheetId="6">#REF!</definedName>
    <definedName name="k_2_11_1_1_7" localSheetId="4">#REF!</definedName>
    <definedName name="k_2_11_1_1_7">#REF!</definedName>
    <definedName name="k_2_11_1_1_8" localSheetId="6">#REF!</definedName>
    <definedName name="k_2_11_1_1_8" localSheetId="4">#REF!</definedName>
    <definedName name="k_2_11_1_1_8">#REF!</definedName>
    <definedName name="k_2_11_1_12" localSheetId="6">#REF!</definedName>
    <definedName name="k_2_11_1_12" localSheetId="4">#REF!</definedName>
    <definedName name="k_2_11_1_12">#REF!</definedName>
    <definedName name="k_2_11_1_2" localSheetId="6">#REF!</definedName>
    <definedName name="k_2_11_1_2" localSheetId="4">#REF!</definedName>
    <definedName name="k_2_11_1_2">#REF!</definedName>
    <definedName name="k_2_11_1_7" localSheetId="6">#REF!</definedName>
    <definedName name="k_2_11_1_7" localSheetId="4">#REF!</definedName>
    <definedName name="k_2_11_1_7">#REF!</definedName>
    <definedName name="k_2_11_1_8" localSheetId="6">#REF!</definedName>
    <definedName name="k_2_11_1_8" localSheetId="4">#REF!</definedName>
    <definedName name="k_2_11_1_8">#REF!</definedName>
    <definedName name="k_2_11_12" localSheetId="6">#REF!</definedName>
    <definedName name="k_2_11_12" localSheetId="4">#REF!</definedName>
    <definedName name="k_2_11_12">#REF!</definedName>
    <definedName name="k_2_11_3" localSheetId="6">#REF!</definedName>
    <definedName name="k_2_11_3" localSheetId="4">#REF!</definedName>
    <definedName name="k_2_11_3">#REF!</definedName>
    <definedName name="k_2_11_3_12" localSheetId="6">#REF!</definedName>
    <definedName name="k_2_11_3_12" localSheetId="4">#REF!</definedName>
    <definedName name="k_2_11_3_12">#REF!</definedName>
    <definedName name="k_2_11_3_2" localSheetId="6">#REF!</definedName>
    <definedName name="k_2_11_3_2" localSheetId="4">#REF!</definedName>
    <definedName name="k_2_11_3_2">#REF!</definedName>
    <definedName name="k_2_11_3_7" localSheetId="6">#REF!</definedName>
    <definedName name="k_2_11_3_7" localSheetId="4">#REF!</definedName>
    <definedName name="k_2_11_3_7">#REF!</definedName>
    <definedName name="k_2_11_3_8" localSheetId="6">#REF!</definedName>
    <definedName name="k_2_11_3_8" localSheetId="4">#REF!</definedName>
    <definedName name="k_2_11_3_8">#REF!</definedName>
    <definedName name="k_2_11_5" localSheetId="6">#REF!</definedName>
    <definedName name="k_2_11_5" localSheetId="4">#REF!</definedName>
    <definedName name="k_2_11_5">#REF!</definedName>
    <definedName name="k_2_11_5_12" localSheetId="6">#REF!</definedName>
    <definedName name="k_2_11_5_12" localSheetId="4">#REF!</definedName>
    <definedName name="k_2_11_5_12">#REF!</definedName>
    <definedName name="k_2_11_5_2" localSheetId="6">#REF!</definedName>
    <definedName name="k_2_11_5_2" localSheetId="4">#REF!</definedName>
    <definedName name="k_2_11_5_2">#REF!</definedName>
    <definedName name="k_2_11_5_7" localSheetId="6">#REF!</definedName>
    <definedName name="k_2_11_5_7" localSheetId="4">#REF!</definedName>
    <definedName name="k_2_11_5_7">#REF!</definedName>
    <definedName name="k_2_11_5_8" localSheetId="6">#REF!</definedName>
    <definedName name="k_2_11_5_8" localSheetId="4">#REF!</definedName>
    <definedName name="k_2_11_5_8">#REF!</definedName>
    <definedName name="k_2_11_7" localSheetId="6">#REF!</definedName>
    <definedName name="k_2_11_7" localSheetId="4">#REF!</definedName>
    <definedName name="k_2_11_7">#REF!</definedName>
    <definedName name="k_2_11_8" localSheetId="6">#REF!</definedName>
    <definedName name="k_2_11_8" localSheetId="4">#REF!</definedName>
    <definedName name="k_2_11_8">#REF!</definedName>
    <definedName name="k_2_12" localSheetId="1">#REF!</definedName>
    <definedName name="k_2_12" localSheetId="3">#REF!</definedName>
    <definedName name="k_2_12">#REF!</definedName>
    <definedName name="k_2_121" localSheetId="6">#REF!</definedName>
    <definedName name="k_2_121" localSheetId="4">#REF!</definedName>
    <definedName name="k_2_121">#REF!</definedName>
    <definedName name="k_2_2" localSheetId="6">#REF!</definedName>
    <definedName name="k_2_2" localSheetId="4">#REF!</definedName>
    <definedName name="k_2_2">#REF!</definedName>
    <definedName name="k_2_3" localSheetId="6">#REF!</definedName>
    <definedName name="k_2_3" localSheetId="4">#REF!</definedName>
    <definedName name="k_2_3">#REF!</definedName>
    <definedName name="k_2_4" localSheetId="6">#REF!</definedName>
    <definedName name="k_2_4" localSheetId="4">#REF!</definedName>
    <definedName name="k_2_4">#REF!</definedName>
    <definedName name="k_2_7" localSheetId="6">#REF!</definedName>
    <definedName name="k_2_7" localSheetId="4">#REF!</definedName>
    <definedName name="k_2_7">#REF!</definedName>
    <definedName name="k_2_8" localSheetId="6">#REF!</definedName>
    <definedName name="k_2_8" localSheetId="4">#REF!</definedName>
    <definedName name="k_2_8">#REF!</definedName>
    <definedName name="k_20" localSheetId="1">#REF!</definedName>
    <definedName name="k_20" localSheetId="3">#REF!</definedName>
    <definedName name="k_20">#REF!</definedName>
    <definedName name="k_20_1" localSheetId="6">#REF!</definedName>
    <definedName name="k_20_1" localSheetId="4">#REF!</definedName>
    <definedName name="k_20_1">#REF!</definedName>
    <definedName name="k_20_10" localSheetId="6">#REF!</definedName>
    <definedName name="k_20_10" localSheetId="4">#REF!</definedName>
    <definedName name="k_20_10">#REF!</definedName>
    <definedName name="k_20_10_12" localSheetId="6">#REF!</definedName>
    <definedName name="k_20_10_12" localSheetId="4">#REF!</definedName>
    <definedName name="k_20_10_12">#REF!</definedName>
    <definedName name="k_20_10_7" localSheetId="6">#REF!</definedName>
    <definedName name="k_20_10_7" localSheetId="4">#REF!</definedName>
    <definedName name="k_20_10_7">#REF!</definedName>
    <definedName name="k_20_10_8" localSheetId="6">#REF!</definedName>
    <definedName name="k_20_10_8" localSheetId="4">#REF!</definedName>
    <definedName name="k_20_10_8">#REF!</definedName>
    <definedName name="k_20_11" localSheetId="6">#REF!</definedName>
    <definedName name="k_20_11" localSheetId="4">#REF!</definedName>
    <definedName name="k_20_11">#REF!</definedName>
    <definedName name="k_20_11_1" localSheetId="6">#REF!</definedName>
    <definedName name="k_20_11_1" localSheetId="4">#REF!</definedName>
    <definedName name="k_20_11_1">#REF!</definedName>
    <definedName name="k_20_11_1_1" localSheetId="6">#REF!</definedName>
    <definedName name="k_20_11_1_1" localSheetId="4">#REF!</definedName>
    <definedName name="k_20_11_1_1">#REF!</definedName>
    <definedName name="k_20_11_1_1_1">NA()</definedName>
    <definedName name="k_20_11_1_1_12" localSheetId="6">#REF!</definedName>
    <definedName name="k_20_11_1_1_12" localSheetId="4">#REF!</definedName>
    <definedName name="k_20_11_1_1_12">#REF!</definedName>
    <definedName name="k_20_11_1_1_2" localSheetId="6">#REF!</definedName>
    <definedName name="k_20_11_1_1_2" localSheetId="4">#REF!</definedName>
    <definedName name="k_20_11_1_1_2">#REF!</definedName>
    <definedName name="k_20_11_1_1_7" localSheetId="6">#REF!</definedName>
    <definedName name="k_20_11_1_1_7" localSheetId="4">#REF!</definedName>
    <definedName name="k_20_11_1_1_7">#REF!</definedName>
    <definedName name="k_20_11_1_1_8" localSheetId="6">#REF!</definedName>
    <definedName name="k_20_11_1_1_8" localSheetId="4">#REF!</definedName>
    <definedName name="k_20_11_1_1_8">#REF!</definedName>
    <definedName name="k_20_11_1_12" localSheetId="6">#REF!</definedName>
    <definedName name="k_20_11_1_12" localSheetId="4">#REF!</definedName>
    <definedName name="k_20_11_1_12">#REF!</definedName>
    <definedName name="k_20_11_1_2" localSheetId="6">#REF!</definedName>
    <definedName name="k_20_11_1_2" localSheetId="4">#REF!</definedName>
    <definedName name="k_20_11_1_2">#REF!</definedName>
    <definedName name="k_20_11_1_7" localSheetId="6">#REF!</definedName>
    <definedName name="k_20_11_1_7" localSheetId="4">#REF!</definedName>
    <definedName name="k_20_11_1_7">#REF!</definedName>
    <definedName name="k_20_11_1_8" localSheetId="6">#REF!</definedName>
    <definedName name="k_20_11_1_8" localSheetId="4">#REF!</definedName>
    <definedName name="k_20_11_1_8">#REF!</definedName>
    <definedName name="k_20_11_12" localSheetId="6">#REF!</definedName>
    <definedName name="k_20_11_12" localSheetId="4">#REF!</definedName>
    <definedName name="k_20_11_12">#REF!</definedName>
    <definedName name="k_20_11_3" localSheetId="6">#REF!</definedName>
    <definedName name="k_20_11_3" localSheetId="4">#REF!</definedName>
    <definedName name="k_20_11_3">#REF!</definedName>
    <definedName name="k_20_11_3_12" localSheetId="6">#REF!</definedName>
    <definedName name="k_20_11_3_12" localSheetId="4">#REF!</definedName>
    <definedName name="k_20_11_3_12">#REF!</definedName>
    <definedName name="k_20_11_3_2" localSheetId="6">#REF!</definedName>
    <definedName name="k_20_11_3_2" localSheetId="4">#REF!</definedName>
    <definedName name="k_20_11_3_2">#REF!</definedName>
    <definedName name="k_20_11_3_7" localSheetId="6">#REF!</definedName>
    <definedName name="k_20_11_3_7" localSheetId="4">#REF!</definedName>
    <definedName name="k_20_11_3_7">#REF!</definedName>
    <definedName name="k_20_11_3_8" localSheetId="6">#REF!</definedName>
    <definedName name="k_20_11_3_8" localSheetId="4">#REF!</definedName>
    <definedName name="k_20_11_3_8">#REF!</definedName>
    <definedName name="k_20_11_5" localSheetId="6">#REF!</definedName>
    <definedName name="k_20_11_5" localSheetId="4">#REF!</definedName>
    <definedName name="k_20_11_5">#REF!</definedName>
    <definedName name="k_20_11_5_12" localSheetId="6">#REF!</definedName>
    <definedName name="k_20_11_5_12" localSheetId="4">#REF!</definedName>
    <definedName name="k_20_11_5_12">#REF!</definedName>
    <definedName name="k_20_11_5_2" localSheetId="6">#REF!</definedName>
    <definedName name="k_20_11_5_2" localSheetId="4">#REF!</definedName>
    <definedName name="k_20_11_5_2">#REF!</definedName>
    <definedName name="k_20_11_5_7" localSheetId="6">#REF!</definedName>
    <definedName name="k_20_11_5_7" localSheetId="4">#REF!</definedName>
    <definedName name="k_20_11_5_7">#REF!</definedName>
    <definedName name="k_20_11_5_8" localSheetId="6">#REF!</definedName>
    <definedName name="k_20_11_5_8" localSheetId="4">#REF!</definedName>
    <definedName name="k_20_11_5_8">#REF!</definedName>
    <definedName name="k_20_11_7" localSheetId="6">#REF!</definedName>
    <definedName name="k_20_11_7" localSheetId="4">#REF!</definedName>
    <definedName name="k_20_11_7">#REF!</definedName>
    <definedName name="k_20_11_8" localSheetId="6">#REF!</definedName>
    <definedName name="k_20_11_8" localSheetId="4">#REF!</definedName>
    <definedName name="k_20_11_8">#REF!</definedName>
    <definedName name="k_20_12" localSheetId="1">#REF!</definedName>
    <definedName name="k_20_12" localSheetId="3">#REF!</definedName>
    <definedName name="k_20_12">#REF!</definedName>
    <definedName name="k_20_121" localSheetId="6">#REF!</definedName>
    <definedName name="k_20_121" localSheetId="4">#REF!</definedName>
    <definedName name="k_20_121">#REF!</definedName>
    <definedName name="k_20_12_1">NA()</definedName>
    <definedName name="k_20_12_10" localSheetId="6">#REF!</definedName>
    <definedName name="k_20_12_10" localSheetId="4">#REF!</definedName>
    <definedName name="k_20_12_10">#REF!</definedName>
    <definedName name="k_20_12_10_12" localSheetId="6">#REF!</definedName>
    <definedName name="k_20_12_10_12" localSheetId="4">#REF!</definedName>
    <definedName name="k_20_12_10_12">#REF!</definedName>
    <definedName name="k_20_12_10_7" localSheetId="6">#REF!</definedName>
    <definedName name="k_20_12_10_7" localSheetId="4">#REF!</definedName>
    <definedName name="k_20_12_10_7">#REF!</definedName>
    <definedName name="k_20_12_10_8" localSheetId="6">#REF!</definedName>
    <definedName name="k_20_12_10_8" localSheetId="4">#REF!</definedName>
    <definedName name="k_20_12_10_8">#REF!</definedName>
    <definedName name="k_20_12_12" localSheetId="6">#REF!</definedName>
    <definedName name="k_20_12_12" localSheetId="4">#REF!</definedName>
    <definedName name="k_20_12_12">#REF!</definedName>
    <definedName name="k_20_12_7" localSheetId="6">#REF!</definedName>
    <definedName name="k_20_12_7" localSheetId="4">#REF!</definedName>
    <definedName name="k_20_12_7">#REF!</definedName>
    <definedName name="k_20_12_8" localSheetId="6">#REF!</definedName>
    <definedName name="k_20_12_8" localSheetId="4">#REF!</definedName>
    <definedName name="k_20_12_8">#REF!</definedName>
    <definedName name="k_20_2" localSheetId="6">#REF!</definedName>
    <definedName name="k_20_2" localSheetId="4">#REF!</definedName>
    <definedName name="k_20_2">#REF!</definedName>
    <definedName name="k_20_3" localSheetId="6">#REF!</definedName>
    <definedName name="k_20_3" localSheetId="4">#REF!</definedName>
    <definedName name="k_20_3">#REF!</definedName>
    <definedName name="k_20_4" localSheetId="6">#REF!</definedName>
    <definedName name="k_20_4" localSheetId="4">#REF!</definedName>
    <definedName name="k_20_4">#REF!</definedName>
    <definedName name="k_20_7" localSheetId="6">#REF!</definedName>
    <definedName name="k_20_7" localSheetId="4">#REF!</definedName>
    <definedName name="k_20_7">#REF!</definedName>
    <definedName name="k_20_8" localSheetId="6">#REF!</definedName>
    <definedName name="k_20_8" localSheetId="4">#REF!</definedName>
    <definedName name="k_20_8">#REF!</definedName>
    <definedName name="k_20_9" localSheetId="6">#REF!</definedName>
    <definedName name="k_20_9" localSheetId="4">#REF!</definedName>
    <definedName name="k_20_9">#REF!</definedName>
    <definedName name="k_20_9_1">NA()</definedName>
    <definedName name="k_20_9_12" localSheetId="6">#REF!</definedName>
    <definedName name="k_20_9_12" localSheetId="4">#REF!</definedName>
    <definedName name="k_20_9_12">#REF!</definedName>
    <definedName name="k_20_9_7" localSheetId="6">#REF!</definedName>
    <definedName name="k_20_9_7" localSheetId="4">#REF!</definedName>
    <definedName name="k_20_9_7">#REF!</definedName>
    <definedName name="k_20_9_8" localSheetId="6">#REF!</definedName>
    <definedName name="k_20_9_8" localSheetId="4">#REF!</definedName>
    <definedName name="k_20_9_8">#REF!</definedName>
    <definedName name="k_3" localSheetId="6">#REF!</definedName>
    <definedName name="k_3" localSheetId="4">#REF!</definedName>
    <definedName name="k_3">#REF!</definedName>
    <definedName name="k_4" localSheetId="6">#REF!</definedName>
    <definedName name="k_4" localSheetId="4">#REF!</definedName>
    <definedName name="k_4">#REF!</definedName>
    <definedName name="k_5" localSheetId="1">#REF!</definedName>
    <definedName name="k_5" localSheetId="3">#REF!</definedName>
    <definedName name="k_5">#REF!</definedName>
    <definedName name="k_5_1" localSheetId="6">#REF!</definedName>
    <definedName name="k_5_1" localSheetId="4">#REF!</definedName>
    <definedName name="k_5_1">#REF!</definedName>
    <definedName name="k_5_10" localSheetId="6">#REF!</definedName>
    <definedName name="k_5_10" localSheetId="4">#REF!</definedName>
    <definedName name="k_5_10">#REF!</definedName>
    <definedName name="k_5_10_1" localSheetId="6">#REF!</definedName>
    <definedName name="k_5_10_1" localSheetId="4">#REF!</definedName>
    <definedName name="k_5_10_1">#REF!</definedName>
    <definedName name="k_5_10_1_1">NA()</definedName>
    <definedName name="k_5_10_1_12" localSheetId="6">#REF!</definedName>
    <definedName name="k_5_10_1_12" localSheetId="4">#REF!</definedName>
    <definedName name="k_5_10_1_12">#REF!</definedName>
    <definedName name="k_5_10_1_7" localSheetId="6">#REF!</definedName>
    <definedName name="k_5_10_1_7" localSheetId="4">#REF!</definedName>
    <definedName name="k_5_10_1_7">#REF!</definedName>
    <definedName name="k_5_10_1_8" localSheetId="6">#REF!</definedName>
    <definedName name="k_5_10_1_8" localSheetId="4">#REF!</definedName>
    <definedName name="k_5_10_1_8">#REF!</definedName>
    <definedName name="k_5_10_12" localSheetId="6">#REF!</definedName>
    <definedName name="k_5_10_12" localSheetId="4">#REF!</definedName>
    <definedName name="k_5_10_12">#REF!</definedName>
    <definedName name="k_5_10_7" localSheetId="6">#REF!</definedName>
    <definedName name="k_5_10_7" localSheetId="4">#REF!</definedName>
    <definedName name="k_5_10_7">#REF!</definedName>
    <definedName name="k_5_10_8" localSheetId="6">#REF!</definedName>
    <definedName name="k_5_10_8" localSheetId="4">#REF!</definedName>
    <definedName name="k_5_10_8">#REF!</definedName>
    <definedName name="k_5_12" localSheetId="1">#REF!</definedName>
    <definedName name="k_5_12" localSheetId="3">#REF!</definedName>
    <definedName name="k_5_12">#REF!</definedName>
    <definedName name="k_5_121" localSheetId="6">#REF!</definedName>
    <definedName name="k_5_121" localSheetId="4">#REF!</definedName>
    <definedName name="k_5_121">#REF!</definedName>
    <definedName name="k_5_2" localSheetId="6">#REF!</definedName>
    <definedName name="k_5_2" localSheetId="4">#REF!</definedName>
    <definedName name="k_5_2">#REF!</definedName>
    <definedName name="k_5_3" localSheetId="6">#REF!</definedName>
    <definedName name="k_5_3" localSheetId="4">#REF!</definedName>
    <definedName name="k_5_3">#REF!</definedName>
    <definedName name="k_5_4" localSheetId="6">#REF!</definedName>
    <definedName name="k_5_4" localSheetId="4">#REF!</definedName>
    <definedName name="k_5_4">#REF!</definedName>
    <definedName name="k_5_7" localSheetId="6">#REF!</definedName>
    <definedName name="k_5_7" localSheetId="4">#REF!</definedName>
    <definedName name="k_5_7">#REF!</definedName>
    <definedName name="k_5_8" localSheetId="6">#REF!</definedName>
    <definedName name="k_5_8" localSheetId="4">#REF!</definedName>
    <definedName name="k_5_8">#REF!</definedName>
    <definedName name="k_6" localSheetId="1">#REF!</definedName>
    <definedName name="k_6" localSheetId="3">#REF!</definedName>
    <definedName name="k_6">#REF!</definedName>
    <definedName name="k_6_1" localSheetId="6">#REF!</definedName>
    <definedName name="k_6_1" localSheetId="4">#REF!</definedName>
    <definedName name="k_6_1">#REF!</definedName>
    <definedName name="k_6_10" localSheetId="6">#REF!</definedName>
    <definedName name="k_6_10" localSheetId="4">#REF!</definedName>
    <definedName name="k_6_10">#REF!</definedName>
    <definedName name="k_6_10_1" localSheetId="6">#REF!</definedName>
    <definedName name="k_6_10_1" localSheetId="4">#REF!</definedName>
    <definedName name="k_6_10_1">#REF!</definedName>
    <definedName name="k_6_10_1_1">NA()</definedName>
    <definedName name="k_6_10_1_12" localSheetId="6">#REF!</definedName>
    <definedName name="k_6_10_1_12" localSheetId="4">#REF!</definedName>
    <definedName name="k_6_10_1_12">#REF!</definedName>
    <definedName name="k_6_10_1_7" localSheetId="6">#REF!</definedName>
    <definedName name="k_6_10_1_7" localSheetId="4">#REF!</definedName>
    <definedName name="k_6_10_1_7">#REF!</definedName>
    <definedName name="k_6_10_1_8" localSheetId="6">#REF!</definedName>
    <definedName name="k_6_10_1_8" localSheetId="4">#REF!</definedName>
    <definedName name="k_6_10_1_8">#REF!</definedName>
    <definedName name="k_6_10_12" localSheetId="6">#REF!</definedName>
    <definedName name="k_6_10_12" localSheetId="4">#REF!</definedName>
    <definedName name="k_6_10_12">#REF!</definedName>
    <definedName name="k_6_10_7" localSheetId="6">#REF!</definedName>
    <definedName name="k_6_10_7" localSheetId="4">#REF!</definedName>
    <definedName name="k_6_10_7">#REF!</definedName>
    <definedName name="k_6_10_8" localSheetId="6">#REF!</definedName>
    <definedName name="k_6_10_8" localSheetId="4">#REF!</definedName>
    <definedName name="k_6_10_8">#REF!</definedName>
    <definedName name="k_6_12" localSheetId="1">#REF!</definedName>
    <definedName name="k_6_12" localSheetId="3">#REF!</definedName>
    <definedName name="k_6_12">#REF!</definedName>
    <definedName name="k_6_121" localSheetId="6">#REF!</definedName>
    <definedName name="k_6_121" localSheetId="4">#REF!</definedName>
    <definedName name="k_6_121">#REF!</definedName>
    <definedName name="k_6_2" localSheetId="6">#REF!</definedName>
    <definedName name="k_6_2" localSheetId="4">#REF!</definedName>
    <definedName name="k_6_2">#REF!</definedName>
    <definedName name="k_6_3" localSheetId="6">#REF!</definedName>
    <definedName name="k_6_3" localSheetId="4">#REF!</definedName>
    <definedName name="k_6_3">#REF!</definedName>
    <definedName name="k_6_4" localSheetId="6">#REF!</definedName>
    <definedName name="k_6_4" localSheetId="4">#REF!</definedName>
    <definedName name="k_6_4">#REF!</definedName>
    <definedName name="k_6_7" localSheetId="6">#REF!</definedName>
    <definedName name="k_6_7" localSheetId="4">#REF!</definedName>
    <definedName name="k_6_7">#REF!</definedName>
    <definedName name="k_6_8" localSheetId="6">#REF!</definedName>
    <definedName name="k_6_8" localSheetId="4">#REF!</definedName>
    <definedName name="k_6_8">#REF!</definedName>
    <definedName name="k_7" localSheetId="6">#REF!</definedName>
    <definedName name="k_7" localSheetId="4">#REF!</definedName>
    <definedName name="k_7">#REF!</definedName>
    <definedName name="k_8" localSheetId="6">#REF!</definedName>
    <definedName name="k_8" localSheetId="4">#REF!</definedName>
    <definedName name="k_8">#REF!</definedName>
    <definedName name="k_9" localSheetId="6">#REF!</definedName>
    <definedName name="k_9" localSheetId="4">#REF!</definedName>
    <definedName name="k_9">#REF!</definedName>
    <definedName name="k_9_1">NA()</definedName>
    <definedName name="k_9_12" localSheetId="6">#REF!</definedName>
    <definedName name="k_9_12" localSheetId="4">#REF!</definedName>
    <definedName name="k_9_12">#REF!</definedName>
    <definedName name="k_9_7" localSheetId="6">#REF!</definedName>
    <definedName name="k_9_7" localSheetId="4">#REF!</definedName>
    <definedName name="k_9_7">#REF!</definedName>
    <definedName name="k_9_8" localSheetId="6">#REF!</definedName>
    <definedName name="k_9_8" localSheetId="4">#REF!</definedName>
    <definedName name="k_9_8">#REF!</definedName>
    <definedName name="keres" localSheetId="1">#REF!</definedName>
    <definedName name="keres" localSheetId="3">#REF!</definedName>
    <definedName name="keres">#REF!</definedName>
    <definedName name="keres_1" localSheetId="6">#REF!</definedName>
    <definedName name="keres_1" localSheetId="4">#REF!</definedName>
    <definedName name="keres_1">#REF!</definedName>
    <definedName name="keres_10" localSheetId="6">#REF!</definedName>
    <definedName name="keres_10" localSheetId="4">#REF!</definedName>
    <definedName name="keres_10">#REF!</definedName>
    <definedName name="keres_10_12" localSheetId="6">#REF!</definedName>
    <definedName name="keres_10_12" localSheetId="4">#REF!</definedName>
    <definedName name="keres_10_12">#REF!</definedName>
    <definedName name="keres_10_7" localSheetId="6">#REF!</definedName>
    <definedName name="keres_10_7" localSheetId="4">#REF!</definedName>
    <definedName name="keres_10_7">#REF!</definedName>
    <definedName name="keres_10_8" localSheetId="6">#REF!</definedName>
    <definedName name="keres_10_8" localSheetId="4">#REF!</definedName>
    <definedName name="keres_10_8">#REF!</definedName>
    <definedName name="keres_11" localSheetId="6">#REF!</definedName>
    <definedName name="keres_11" localSheetId="4">#REF!</definedName>
    <definedName name="keres_11">#REF!</definedName>
    <definedName name="keres_11_1" localSheetId="6">#REF!</definedName>
    <definedName name="keres_11_1" localSheetId="4">#REF!</definedName>
    <definedName name="keres_11_1">#REF!</definedName>
    <definedName name="keres_11_1_1" localSheetId="6">#REF!</definedName>
    <definedName name="keres_11_1_1" localSheetId="4">#REF!</definedName>
    <definedName name="keres_11_1_1">#REF!</definedName>
    <definedName name="keres_11_1_1_1">NA()</definedName>
    <definedName name="keres_11_1_1_12" localSheetId="6">#REF!</definedName>
    <definedName name="keres_11_1_1_12" localSheetId="4">#REF!</definedName>
    <definedName name="keres_11_1_1_12">#REF!</definedName>
    <definedName name="keres_11_1_1_2" localSheetId="6">#REF!</definedName>
    <definedName name="keres_11_1_1_2" localSheetId="4">#REF!</definedName>
    <definedName name="keres_11_1_1_2">#REF!</definedName>
    <definedName name="keres_11_1_1_7" localSheetId="6">#REF!</definedName>
    <definedName name="keres_11_1_1_7" localSheetId="4">#REF!</definedName>
    <definedName name="keres_11_1_1_7">#REF!</definedName>
    <definedName name="keres_11_1_1_8" localSheetId="6">#REF!</definedName>
    <definedName name="keres_11_1_1_8" localSheetId="4">#REF!</definedName>
    <definedName name="keres_11_1_1_8">#REF!</definedName>
    <definedName name="keres_11_1_12" localSheetId="6">#REF!</definedName>
    <definedName name="keres_11_1_12" localSheetId="4">#REF!</definedName>
    <definedName name="keres_11_1_12">#REF!</definedName>
    <definedName name="keres_11_1_2" localSheetId="6">#REF!</definedName>
    <definedName name="keres_11_1_2" localSheetId="4">#REF!</definedName>
    <definedName name="keres_11_1_2">#REF!</definedName>
    <definedName name="keres_11_1_7" localSheetId="6">#REF!</definedName>
    <definedName name="keres_11_1_7" localSheetId="4">#REF!</definedName>
    <definedName name="keres_11_1_7">#REF!</definedName>
    <definedName name="keres_11_1_8" localSheetId="6">#REF!</definedName>
    <definedName name="keres_11_1_8" localSheetId="4">#REF!</definedName>
    <definedName name="keres_11_1_8">#REF!</definedName>
    <definedName name="keres_11_12" localSheetId="6">#REF!</definedName>
    <definedName name="keres_11_12" localSheetId="4">#REF!</definedName>
    <definedName name="keres_11_12">#REF!</definedName>
    <definedName name="keres_11_3" localSheetId="6">#REF!</definedName>
    <definedName name="keres_11_3" localSheetId="4">#REF!</definedName>
    <definedName name="keres_11_3">#REF!</definedName>
    <definedName name="keres_11_3_12" localSheetId="6">#REF!</definedName>
    <definedName name="keres_11_3_12" localSheetId="4">#REF!</definedName>
    <definedName name="keres_11_3_12">#REF!</definedName>
    <definedName name="keres_11_3_2" localSheetId="6">#REF!</definedName>
    <definedName name="keres_11_3_2" localSheetId="4">#REF!</definedName>
    <definedName name="keres_11_3_2">#REF!</definedName>
    <definedName name="keres_11_3_7" localSheetId="6">#REF!</definedName>
    <definedName name="keres_11_3_7" localSheetId="4">#REF!</definedName>
    <definedName name="keres_11_3_7">#REF!</definedName>
    <definedName name="keres_11_3_8" localSheetId="6">#REF!</definedName>
    <definedName name="keres_11_3_8" localSheetId="4">#REF!</definedName>
    <definedName name="keres_11_3_8">#REF!</definedName>
    <definedName name="keres_11_5" localSheetId="6">#REF!</definedName>
    <definedName name="keres_11_5" localSheetId="4">#REF!</definedName>
    <definedName name="keres_11_5">#REF!</definedName>
    <definedName name="keres_11_5_12" localSheetId="6">#REF!</definedName>
    <definedName name="keres_11_5_12" localSheetId="4">#REF!</definedName>
    <definedName name="keres_11_5_12">#REF!</definedName>
    <definedName name="keres_11_5_2" localSheetId="6">#REF!</definedName>
    <definedName name="keres_11_5_2" localSheetId="4">#REF!</definedName>
    <definedName name="keres_11_5_2">#REF!</definedName>
    <definedName name="keres_11_5_7" localSheetId="6">#REF!</definedName>
    <definedName name="keres_11_5_7" localSheetId="4">#REF!</definedName>
    <definedName name="keres_11_5_7">#REF!</definedName>
    <definedName name="keres_11_5_8" localSheetId="6">#REF!</definedName>
    <definedName name="keres_11_5_8" localSheetId="4">#REF!</definedName>
    <definedName name="keres_11_5_8">#REF!</definedName>
    <definedName name="keres_11_7" localSheetId="6">#REF!</definedName>
    <definedName name="keres_11_7" localSheetId="4">#REF!</definedName>
    <definedName name="keres_11_7">#REF!</definedName>
    <definedName name="keres_11_8" localSheetId="6">#REF!</definedName>
    <definedName name="keres_11_8" localSheetId="4">#REF!</definedName>
    <definedName name="keres_11_8">#REF!</definedName>
    <definedName name="keres_12" localSheetId="1">#REF!</definedName>
    <definedName name="keres_12" localSheetId="3">#REF!</definedName>
    <definedName name="keres_12">#REF!</definedName>
    <definedName name="keres_121" localSheetId="6">#REF!</definedName>
    <definedName name="keres_121" localSheetId="4">#REF!</definedName>
    <definedName name="keres_121">#REF!</definedName>
    <definedName name="keres_12_1">NA()</definedName>
    <definedName name="keres_12_10" localSheetId="6">#REF!</definedName>
    <definedName name="keres_12_10" localSheetId="4">#REF!</definedName>
    <definedName name="keres_12_10">#REF!</definedName>
    <definedName name="keres_12_10_12" localSheetId="6">#REF!</definedName>
    <definedName name="keres_12_10_12" localSheetId="4">#REF!</definedName>
    <definedName name="keres_12_10_12">#REF!</definedName>
    <definedName name="keres_12_10_7" localSheetId="6">#REF!</definedName>
    <definedName name="keres_12_10_7" localSheetId="4">#REF!</definedName>
    <definedName name="keres_12_10_7">#REF!</definedName>
    <definedName name="keres_12_10_8" localSheetId="6">#REF!</definedName>
    <definedName name="keres_12_10_8" localSheetId="4">#REF!</definedName>
    <definedName name="keres_12_10_8">#REF!</definedName>
    <definedName name="keres_12_12" localSheetId="6">#REF!</definedName>
    <definedName name="keres_12_12" localSheetId="4">#REF!</definedName>
    <definedName name="keres_12_12">#REF!</definedName>
    <definedName name="keres_12_7" localSheetId="6">#REF!</definedName>
    <definedName name="keres_12_7" localSheetId="4">#REF!</definedName>
    <definedName name="keres_12_7">#REF!</definedName>
    <definedName name="keres_12_8" localSheetId="6">#REF!</definedName>
    <definedName name="keres_12_8" localSheetId="4">#REF!</definedName>
    <definedName name="keres_12_8">#REF!</definedName>
    <definedName name="keres_2" localSheetId="1">#REF!</definedName>
    <definedName name="keres_2" localSheetId="3">#REF!</definedName>
    <definedName name="keres_2">#REF!</definedName>
    <definedName name="keres_2_1" localSheetId="6">#REF!</definedName>
    <definedName name="keres_2_1" localSheetId="4">#REF!</definedName>
    <definedName name="keres_2_1">#REF!</definedName>
    <definedName name="keres_2_11" localSheetId="6">#REF!</definedName>
    <definedName name="keres_2_11" localSheetId="4">#REF!</definedName>
    <definedName name="keres_2_11">#REF!</definedName>
    <definedName name="keres_2_1_1" localSheetId="4">#REF!</definedName>
    <definedName name="keres_2_1_1">#REF!</definedName>
    <definedName name="keres_2_10" localSheetId="6">#REF!</definedName>
    <definedName name="keres_2_10" localSheetId="4">#REF!</definedName>
    <definedName name="keres_2_10">#REF!</definedName>
    <definedName name="keres_2_10_12" localSheetId="6">#REF!</definedName>
    <definedName name="keres_2_10_12" localSheetId="4">#REF!</definedName>
    <definedName name="keres_2_10_12">#REF!</definedName>
    <definedName name="keres_2_10_7" localSheetId="6">#REF!</definedName>
    <definedName name="keres_2_10_7" localSheetId="4">#REF!</definedName>
    <definedName name="keres_2_10_7">#REF!</definedName>
    <definedName name="keres_2_10_8" localSheetId="6">#REF!</definedName>
    <definedName name="keres_2_10_8" localSheetId="4">#REF!</definedName>
    <definedName name="keres_2_10_8">#REF!</definedName>
    <definedName name="keres_2_11" localSheetId="6">#REF!</definedName>
    <definedName name="keres_2_11" localSheetId="4">#REF!</definedName>
    <definedName name="keres_2_11">#REF!</definedName>
    <definedName name="keres_2_11_1" localSheetId="6">#REF!</definedName>
    <definedName name="keres_2_11_1" localSheetId="4">#REF!</definedName>
    <definedName name="keres_2_11_1">#REF!</definedName>
    <definedName name="keres_2_11_1_1" localSheetId="6">#REF!</definedName>
    <definedName name="keres_2_11_1_1" localSheetId="4">#REF!</definedName>
    <definedName name="keres_2_11_1_1">#REF!</definedName>
    <definedName name="keres_2_11_1_1_1">NA()</definedName>
    <definedName name="keres_2_11_1_1_12" localSheetId="6">#REF!</definedName>
    <definedName name="keres_2_11_1_1_12" localSheetId="4">#REF!</definedName>
    <definedName name="keres_2_11_1_1_12">#REF!</definedName>
    <definedName name="keres_2_11_1_1_2" localSheetId="6">#REF!</definedName>
    <definedName name="keres_2_11_1_1_2" localSheetId="4">#REF!</definedName>
    <definedName name="keres_2_11_1_1_2">#REF!</definedName>
    <definedName name="keres_2_11_1_1_7" localSheetId="6">#REF!</definedName>
    <definedName name="keres_2_11_1_1_7" localSheetId="4">#REF!</definedName>
    <definedName name="keres_2_11_1_1_7">#REF!</definedName>
    <definedName name="keres_2_11_1_1_8" localSheetId="6">#REF!</definedName>
    <definedName name="keres_2_11_1_1_8" localSheetId="4">#REF!</definedName>
    <definedName name="keres_2_11_1_1_8">#REF!</definedName>
    <definedName name="keres_2_11_1_12" localSheetId="6">#REF!</definedName>
    <definedName name="keres_2_11_1_12" localSheetId="4">#REF!</definedName>
    <definedName name="keres_2_11_1_12">#REF!</definedName>
    <definedName name="keres_2_11_1_2" localSheetId="6">#REF!</definedName>
    <definedName name="keres_2_11_1_2" localSheetId="4">#REF!</definedName>
    <definedName name="keres_2_11_1_2">#REF!</definedName>
    <definedName name="keres_2_11_1_7" localSheetId="6">#REF!</definedName>
    <definedName name="keres_2_11_1_7" localSheetId="4">#REF!</definedName>
    <definedName name="keres_2_11_1_7">#REF!</definedName>
    <definedName name="keres_2_11_1_8" localSheetId="6">#REF!</definedName>
    <definedName name="keres_2_11_1_8" localSheetId="4">#REF!</definedName>
    <definedName name="keres_2_11_1_8">#REF!</definedName>
    <definedName name="keres_2_11_12" localSheetId="6">#REF!</definedName>
    <definedName name="keres_2_11_12" localSheetId="4">#REF!</definedName>
    <definedName name="keres_2_11_12">#REF!</definedName>
    <definedName name="keres_2_11_3" localSheetId="6">#REF!</definedName>
    <definedName name="keres_2_11_3" localSheetId="4">#REF!</definedName>
    <definedName name="keres_2_11_3">#REF!</definedName>
    <definedName name="keres_2_11_3_12" localSheetId="6">#REF!</definedName>
    <definedName name="keres_2_11_3_12" localSheetId="4">#REF!</definedName>
    <definedName name="keres_2_11_3_12">#REF!</definedName>
    <definedName name="keres_2_11_3_2" localSheetId="6">#REF!</definedName>
    <definedName name="keres_2_11_3_2" localSheetId="4">#REF!</definedName>
    <definedName name="keres_2_11_3_2">#REF!</definedName>
    <definedName name="keres_2_11_3_7" localSheetId="6">#REF!</definedName>
    <definedName name="keres_2_11_3_7" localSheetId="4">#REF!</definedName>
    <definedName name="keres_2_11_3_7">#REF!</definedName>
    <definedName name="keres_2_11_3_8" localSheetId="6">#REF!</definedName>
    <definedName name="keres_2_11_3_8" localSheetId="4">#REF!</definedName>
    <definedName name="keres_2_11_3_8">#REF!</definedName>
    <definedName name="keres_2_11_5" localSheetId="6">#REF!</definedName>
    <definedName name="keres_2_11_5" localSheetId="4">#REF!</definedName>
    <definedName name="keres_2_11_5">#REF!</definedName>
    <definedName name="keres_2_11_5_12" localSheetId="6">#REF!</definedName>
    <definedName name="keres_2_11_5_12" localSheetId="4">#REF!</definedName>
    <definedName name="keres_2_11_5_12">#REF!</definedName>
    <definedName name="keres_2_11_5_2" localSheetId="6">#REF!</definedName>
    <definedName name="keres_2_11_5_2" localSheetId="4">#REF!</definedName>
    <definedName name="keres_2_11_5_2">#REF!</definedName>
    <definedName name="keres_2_11_5_7" localSheetId="6">#REF!</definedName>
    <definedName name="keres_2_11_5_7" localSheetId="4">#REF!</definedName>
    <definedName name="keres_2_11_5_7">#REF!</definedName>
    <definedName name="keres_2_11_5_8" localSheetId="6">#REF!</definedName>
    <definedName name="keres_2_11_5_8" localSheetId="4">#REF!</definedName>
    <definedName name="keres_2_11_5_8">#REF!</definedName>
    <definedName name="keres_2_11_7" localSheetId="6">#REF!</definedName>
    <definedName name="keres_2_11_7" localSheetId="4">#REF!</definedName>
    <definedName name="keres_2_11_7">#REF!</definedName>
    <definedName name="keres_2_11_8" localSheetId="6">#REF!</definedName>
    <definedName name="keres_2_11_8" localSheetId="4">#REF!</definedName>
    <definedName name="keres_2_11_8">#REF!</definedName>
    <definedName name="keres_2_12" localSheetId="1">#REF!</definedName>
    <definedName name="keres_2_12" localSheetId="3">#REF!</definedName>
    <definedName name="keres_2_12">#REF!</definedName>
    <definedName name="keres_2_121" localSheetId="6">#REF!</definedName>
    <definedName name="keres_2_121" localSheetId="4">#REF!</definedName>
    <definedName name="keres_2_121">#REF!</definedName>
    <definedName name="keres_2_2" localSheetId="6">#REF!</definedName>
    <definedName name="keres_2_2" localSheetId="4">#REF!</definedName>
    <definedName name="keres_2_2">#REF!</definedName>
    <definedName name="keres_2_3" localSheetId="6">#REF!</definedName>
    <definedName name="keres_2_3" localSheetId="4">#REF!</definedName>
    <definedName name="keres_2_3">#REF!</definedName>
    <definedName name="keres_2_4" localSheetId="6">#REF!</definedName>
    <definedName name="keres_2_4" localSheetId="4">#REF!</definedName>
    <definedName name="keres_2_4">#REF!</definedName>
    <definedName name="keres_2_7" localSheetId="6">#REF!</definedName>
    <definedName name="keres_2_7" localSheetId="4">#REF!</definedName>
    <definedName name="keres_2_7">#REF!</definedName>
    <definedName name="keres_2_8" localSheetId="6">#REF!</definedName>
    <definedName name="keres_2_8" localSheetId="4">#REF!</definedName>
    <definedName name="keres_2_8">#REF!</definedName>
    <definedName name="keres_20" localSheetId="1">#REF!</definedName>
    <definedName name="keres_20" localSheetId="3">#REF!</definedName>
    <definedName name="keres_20">#REF!</definedName>
    <definedName name="keres_20_1" localSheetId="6">#REF!</definedName>
    <definedName name="keres_20_1" localSheetId="4">#REF!</definedName>
    <definedName name="keres_20_1">#REF!</definedName>
    <definedName name="keres_20_10" localSheetId="6">#REF!</definedName>
    <definedName name="keres_20_10" localSheetId="4">#REF!</definedName>
    <definedName name="keres_20_10">#REF!</definedName>
    <definedName name="keres_20_10_12" localSheetId="6">#REF!</definedName>
    <definedName name="keres_20_10_12" localSheetId="4">#REF!</definedName>
    <definedName name="keres_20_10_12">#REF!</definedName>
    <definedName name="keres_20_10_7" localSheetId="6">#REF!</definedName>
    <definedName name="keres_20_10_7" localSheetId="4">#REF!</definedName>
    <definedName name="keres_20_10_7">#REF!</definedName>
    <definedName name="keres_20_10_8" localSheetId="6">#REF!</definedName>
    <definedName name="keres_20_10_8" localSheetId="4">#REF!</definedName>
    <definedName name="keres_20_10_8">#REF!</definedName>
    <definedName name="keres_20_11" localSheetId="6">#REF!</definedName>
    <definedName name="keres_20_11" localSheetId="4">#REF!</definedName>
    <definedName name="keres_20_11">#REF!</definedName>
    <definedName name="keres_20_11_1" localSheetId="6">#REF!</definedName>
    <definedName name="keres_20_11_1" localSheetId="4">#REF!</definedName>
    <definedName name="keres_20_11_1">#REF!</definedName>
    <definedName name="keres_20_11_1_1" localSheetId="6">#REF!</definedName>
    <definedName name="keres_20_11_1_1" localSheetId="4">#REF!</definedName>
    <definedName name="keres_20_11_1_1">#REF!</definedName>
    <definedName name="keres_20_11_1_1_1">NA()</definedName>
    <definedName name="keres_20_11_1_1_12" localSheetId="6">#REF!</definedName>
    <definedName name="keres_20_11_1_1_12" localSheetId="4">#REF!</definedName>
    <definedName name="keres_20_11_1_1_12">#REF!</definedName>
    <definedName name="keres_20_11_1_1_2" localSheetId="6">#REF!</definedName>
    <definedName name="keres_20_11_1_1_2" localSheetId="4">#REF!</definedName>
    <definedName name="keres_20_11_1_1_2">#REF!</definedName>
    <definedName name="keres_20_11_1_1_7" localSheetId="6">#REF!</definedName>
    <definedName name="keres_20_11_1_1_7" localSheetId="4">#REF!</definedName>
    <definedName name="keres_20_11_1_1_7">#REF!</definedName>
    <definedName name="keres_20_11_1_1_8" localSheetId="6">#REF!</definedName>
    <definedName name="keres_20_11_1_1_8" localSheetId="4">#REF!</definedName>
    <definedName name="keres_20_11_1_1_8">#REF!</definedName>
    <definedName name="keres_20_11_1_12" localSheetId="6">#REF!</definedName>
    <definedName name="keres_20_11_1_12" localSheetId="4">#REF!</definedName>
    <definedName name="keres_20_11_1_12">#REF!</definedName>
    <definedName name="keres_20_11_1_2" localSheetId="6">#REF!</definedName>
    <definedName name="keres_20_11_1_2" localSheetId="4">#REF!</definedName>
    <definedName name="keres_20_11_1_2">#REF!</definedName>
    <definedName name="keres_20_11_1_7" localSheetId="6">#REF!</definedName>
    <definedName name="keres_20_11_1_7" localSheetId="4">#REF!</definedName>
    <definedName name="keres_20_11_1_7">#REF!</definedName>
    <definedName name="keres_20_11_1_8" localSheetId="6">#REF!</definedName>
    <definedName name="keres_20_11_1_8" localSheetId="4">#REF!</definedName>
    <definedName name="keres_20_11_1_8">#REF!</definedName>
    <definedName name="keres_20_11_12" localSheetId="6">#REF!</definedName>
    <definedName name="keres_20_11_12" localSheetId="4">#REF!</definedName>
    <definedName name="keres_20_11_12">#REF!</definedName>
    <definedName name="keres_20_11_3" localSheetId="6">#REF!</definedName>
    <definedName name="keres_20_11_3" localSheetId="4">#REF!</definedName>
    <definedName name="keres_20_11_3">#REF!</definedName>
    <definedName name="keres_20_11_3_12" localSheetId="6">#REF!</definedName>
    <definedName name="keres_20_11_3_12" localSheetId="4">#REF!</definedName>
    <definedName name="keres_20_11_3_12">#REF!</definedName>
    <definedName name="keres_20_11_3_2" localSheetId="6">#REF!</definedName>
    <definedName name="keres_20_11_3_2" localSheetId="4">#REF!</definedName>
    <definedName name="keres_20_11_3_2">#REF!</definedName>
    <definedName name="keres_20_11_3_7" localSheetId="6">#REF!</definedName>
    <definedName name="keres_20_11_3_7" localSheetId="4">#REF!</definedName>
    <definedName name="keres_20_11_3_7">#REF!</definedName>
    <definedName name="keres_20_11_3_8" localSheetId="6">#REF!</definedName>
    <definedName name="keres_20_11_3_8" localSheetId="4">#REF!</definedName>
    <definedName name="keres_20_11_3_8">#REF!</definedName>
    <definedName name="keres_20_11_5" localSheetId="6">#REF!</definedName>
    <definedName name="keres_20_11_5" localSheetId="4">#REF!</definedName>
    <definedName name="keres_20_11_5">#REF!</definedName>
    <definedName name="keres_20_11_5_12" localSheetId="6">#REF!</definedName>
    <definedName name="keres_20_11_5_12" localSheetId="4">#REF!</definedName>
    <definedName name="keres_20_11_5_12">#REF!</definedName>
    <definedName name="keres_20_11_5_2" localSheetId="6">#REF!</definedName>
    <definedName name="keres_20_11_5_2" localSheetId="4">#REF!</definedName>
    <definedName name="keres_20_11_5_2">#REF!</definedName>
    <definedName name="keres_20_11_5_7" localSheetId="6">#REF!</definedName>
    <definedName name="keres_20_11_5_7" localSheetId="4">#REF!</definedName>
    <definedName name="keres_20_11_5_7">#REF!</definedName>
    <definedName name="keres_20_11_5_8" localSheetId="6">#REF!</definedName>
    <definedName name="keres_20_11_5_8" localSheetId="4">#REF!</definedName>
    <definedName name="keres_20_11_5_8">#REF!</definedName>
    <definedName name="keres_20_11_7" localSheetId="6">#REF!</definedName>
    <definedName name="keres_20_11_7" localSheetId="4">#REF!</definedName>
    <definedName name="keres_20_11_7">#REF!</definedName>
    <definedName name="keres_20_11_8" localSheetId="6">#REF!</definedName>
    <definedName name="keres_20_11_8" localSheetId="4">#REF!</definedName>
    <definedName name="keres_20_11_8">#REF!</definedName>
    <definedName name="keres_20_12" localSheetId="1">#REF!</definedName>
    <definedName name="keres_20_12" localSheetId="3">#REF!</definedName>
    <definedName name="keres_20_12">#REF!</definedName>
    <definedName name="keres_20_121" localSheetId="6">#REF!</definedName>
    <definedName name="keres_20_121" localSheetId="4">#REF!</definedName>
    <definedName name="keres_20_121">#REF!</definedName>
    <definedName name="keres_20_12_1">NA()</definedName>
    <definedName name="keres_20_12_10" localSheetId="6">#REF!</definedName>
    <definedName name="keres_20_12_10" localSheetId="4">#REF!</definedName>
    <definedName name="keres_20_12_10">#REF!</definedName>
    <definedName name="keres_20_12_10_12" localSheetId="6">#REF!</definedName>
    <definedName name="keres_20_12_10_12" localSheetId="4">#REF!</definedName>
    <definedName name="keres_20_12_10_12">#REF!</definedName>
    <definedName name="keres_20_12_10_7" localSheetId="6">#REF!</definedName>
    <definedName name="keres_20_12_10_7" localSheetId="4">#REF!</definedName>
    <definedName name="keres_20_12_10_7">#REF!</definedName>
    <definedName name="keres_20_12_10_8" localSheetId="6">#REF!</definedName>
    <definedName name="keres_20_12_10_8" localSheetId="4">#REF!</definedName>
    <definedName name="keres_20_12_10_8">#REF!</definedName>
    <definedName name="keres_20_12_12" localSheetId="6">#REF!</definedName>
    <definedName name="keres_20_12_12" localSheetId="4">#REF!</definedName>
    <definedName name="keres_20_12_12">#REF!</definedName>
    <definedName name="keres_20_12_7" localSheetId="6">#REF!</definedName>
    <definedName name="keres_20_12_7" localSheetId="4">#REF!</definedName>
    <definedName name="keres_20_12_7">#REF!</definedName>
    <definedName name="keres_20_12_8" localSheetId="6">#REF!</definedName>
    <definedName name="keres_20_12_8" localSheetId="4">#REF!</definedName>
    <definedName name="keres_20_12_8">#REF!</definedName>
    <definedName name="keres_20_2" localSheetId="6">#REF!</definedName>
    <definedName name="keres_20_2" localSheetId="4">#REF!</definedName>
    <definedName name="keres_20_2">#REF!</definedName>
    <definedName name="keres_20_3" localSheetId="6">#REF!</definedName>
    <definedName name="keres_20_3" localSheetId="4">#REF!</definedName>
    <definedName name="keres_20_3">#REF!</definedName>
    <definedName name="keres_20_4" localSheetId="6">#REF!</definedName>
    <definedName name="keres_20_4" localSheetId="4">#REF!</definedName>
    <definedName name="keres_20_4">#REF!</definedName>
    <definedName name="keres_20_7" localSheetId="6">#REF!</definedName>
    <definedName name="keres_20_7" localSheetId="4">#REF!</definedName>
    <definedName name="keres_20_7">#REF!</definedName>
    <definedName name="keres_20_8" localSheetId="6">#REF!</definedName>
    <definedName name="keres_20_8" localSheetId="4">#REF!</definedName>
    <definedName name="keres_20_8">#REF!</definedName>
    <definedName name="keres_20_9" localSheetId="6">#REF!</definedName>
    <definedName name="keres_20_9" localSheetId="4">#REF!</definedName>
    <definedName name="keres_20_9">#REF!</definedName>
    <definedName name="keres_20_9_1">NA()</definedName>
    <definedName name="keres_20_9_12" localSheetId="6">#REF!</definedName>
    <definedName name="keres_20_9_12" localSheetId="4">#REF!</definedName>
    <definedName name="keres_20_9_12">#REF!</definedName>
    <definedName name="keres_20_9_7" localSheetId="6">#REF!</definedName>
    <definedName name="keres_20_9_7" localSheetId="4">#REF!</definedName>
    <definedName name="keres_20_9_7">#REF!</definedName>
    <definedName name="keres_20_9_8" localSheetId="6">#REF!</definedName>
    <definedName name="keres_20_9_8" localSheetId="4">#REF!</definedName>
    <definedName name="keres_20_9_8">#REF!</definedName>
    <definedName name="keres_3" localSheetId="6">#REF!</definedName>
    <definedName name="keres_3" localSheetId="4">#REF!</definedName>
    <definedName name="keres_3">#REF!</definedName>
    <definedName name="keres_4" localSheetId="6">#REF!</definedName>
    <definedName name="keres_4" localSheetId="4">#REF!</definedName>
    <definedName name="keres_4">#REF!</definedName>
    <definedName name="keres_7" localSheetId="6">#REF!</definedName>
    <definedName name="keres_7" localSheetId="4">#REF!</definedName>
    <definedName name="keres_7">#REF!</definedName>
    <definedName name="keres_8" localSheetId="6">#REF!</definedName>
    <definedName name="keres_8" localSheetId="4">#REF!</definedName>
    <definedName name="keres_8">#REF!</definedName>
    <definedName name="keres_9" localSheetId="6">#REF!</definedName>
    <definedName name="keres_9" localSheetId="4">#REF!</definedName>
    <definedName name="keres_9">#REF!</definedName>
    <definedName name="keres_9_1">NA()</definedName>
    <definedName name="keres_9_12" localSheetId="6">#REF!</definedName>
    <definedName name="keres_9_12" localSheetId="4">#REF!</definedName>
    <definedName name="keres_9_12">#REF!</definedName>
    <definedName name="keres_9_7" localSheetId="6">#REF!</definedName>
    <definedName name="keres_9_7" localSheetId="4">#REF!</definedName>
    <definedName name="keres_9_7">#REF!</definedName>
    <definedName name="keres_9_8" localSheetId="6">#REF!</definedName>
    <definedName name="keres_9_8" localSheetId="4">#REF!</definedName>
    <definedName name="keres_9_8">#REF!</definedName>
    <definedName name="kitart" localSheetId="1">#REF!</definedName>
    <definedName name="kitart" localSheetId="3">#REF!</definedName>
    <definedName name="kitart">#REF!</definedName>
    <definedName name="kitart_1" localSheetId="6">#REF!</definedName>
    <definedName name="kitart_1" localSheetId="4">#REF!</definedName>
    <definedName name="kitart_1">#REF!</definedName>
    <definedName name="kitart_10" localSheetId="6">#REF!</definedName>
    <definedName name="kitart_10" localSheetId="4">#REF!</definedName>
    <definedName name="kitart_10">#REF!</definedName>
    <definedName name="kitart_10_12" localSheetId="6">#REF!</definedName>
    <definedName name="kitart_10_12" localSheetId="4">#REF!</definedName>
    <definedName name="kitart_10_12">#REF!</definedName>
    <definedName name="kitart_10_7" localSheetId="6">#REF!</definedName>
    <definedName name="kitart_10_7" localSheetId="4">#REF!</definedName>
    <definedName name="kitart_10_7">#REF!</definedName>
    <definedName name="kitart_10_8" localSheetId="6">#REF!</definedName>
    <definedName name="kitart_10_8" localSheetId="4">#REF!</definedName>
    <definedName name="kitart_10_8">#REF!</definedName>
    <definedName name="kitart_11" localSheetId="6">#REF!</definedName>
    <definedName name="kitart_11" localSheetId="4">#REF!</definedName>
    <definedName name="kitart_11">#REF!</definedName>
    <definedName name="kitart_11_1" localSheetId="6">#REF!</definedName>
    <definedName name="kitart_11_1" localSheetId="4">#REF!</definedName>
    <definedName name="kitart_11_1">#REF!</definedName>
    <definedName name="kitart_11_1_1" localSheetId="6">#REF!</definedName>
    <definedName name="kitart_11_1_1" localSheetId="4">#REF!</definedName>
    <definedName name="kitart_11_1_1">#REF!</definedName>
    <definedName name="kitart_11_1_1_1">NA()</definedName>
    <definedName name="kitart_11_1_1_12" localSheetId="6">#REF!</definedName>
    <definedName name="kitart_11_1_1_12" localSheetId="4">#REF!</definedName>
    <definedName name="kitart_11_1_1_12">#REF!</definedName>
    <definedName name="kitart_11_1_1_2" localSheetId="6">#REF!</definedName>
    <definedName name="kitart_11_1_1_2" localSheetId="4">#REF!</definedName>
    <definedName name="kitart_11_1_1_2">#REF!</definedName>
    <definedName name="kitart_11_1_1_7" localSheetId="6">#REF!</definedName>
    <definedName name="kitart_11_1_1_7" localSheetId="4">#REF!</definedName>
    <definedName name="kitart_11_1_1_7">#REF!</definedName>
    <definedName name="kitart_11_1_1_8" localSheetId="6">#REF!</definedName>
    <definedName name="kitart_11_1_1_8" localSheetId="4">#REF!</definedName>
    <definedName name="kitart_11_1_1_8">#REF!</definedName>
    <definedName name="kitart_11_1_12" localSheetId="6">#REF!</definedName>
    <definedName name="kitart_11_1_12" localSheetId="4">#REF!</definedName>
    <definedName name="kitart_11_1_12">#REF!</definedName>
    <definedName name="kitart_11_1_2" localSheetId="6">#REF!</definedName>
    <definedName name="kitart_11_1_2" localSheetId="4">#REF!</definedName>
    <definedName name="kitart_11_1_2">#REF!</definedName>
    <definedName name="kitart_11_1_7" localSheetId="6">#REF!</definedName>
    <definedName name="kitart_11_1_7" localSheetId="4">#REF!</definedName>
    <definedName name="kitart_11_1_7">#REF!</definedName>
    <definedName name="kitart_11_1_8" localSheetId="6">#REF!</definedName>
    <definedName name="kitart_11_1_8" localSheetId="4">#REF!</definedName>
    <definedName name="kitart_11_1_8">#REF!</definedName>
    <definedName name="kitart_11_12" localSheetId="6">#REF!</definedName>
    <definedName name="kitart_11_12" localSheetId="4">#REF!</definedName>
    <definedName name="kitart_11_12">#REF!</definedName>
    <definedName name="kitart_11_3" localSheetId="6">#REF!</definedName>
    <definedName name="kitart_11_3" localSheetId="4">#REF!</definedName>
    <definedName name="kitart_11_3">#REF!</definedName>
    <definedName name="kitart_11_3_12" localSheetId="6">#REF!</definedName>
    <definedName name="kitart_11_3_12" localSheetId="4">#REF!</definedName>
    <definedName name="kitart_11_3_12">#REF!</definedName>
    <definedName name="kitart_11_3_2" localSheetId="6">#REF!</definedName>
    <definedName name="kitart_11_3_2" localSheetId="4">#REF!</definedName>
    <definedName name="kitart_11_3_2">#REF!</definedName>
    <definedName name="kitart_11_3_7" localSheetId="6">#REF!</definedName>
    <definedName name="kitart_11_3_7" localSheetId="4">#REF!</definedName>
    <definedName name="kitart_11_3_7">#REF!</definedName>
    <definedName name="kitart_11_3_8" localSheetId="6">#REF!</definedName>
    <definedName name="kitart_11_3_8" localSheetId="4">#REF!</definedName>
    <definedName name="kitart_11_3_8">#REF!</definedName>
    <definedName name="kitart_11_5" localSheetId="6">#REF!</definedName>
    <definedName name="kitart_11_5" localSheetId="4">#REF!</definedName>
    <definedName name="kitart_11_5">#REF!</definedName>
    <definedName name="kitart_11_5_12" localSheetId="6">#REF!</definedName>
    <definedName name="kitart_11_5_12" localSheetId="4">#REF!</definedName>
    <definedName name="kitart_11_5_12">#REF!</definedName>
    <definedName name="kitart_11_5_2" localSheetId="6">#REF!</definedName>
    <definedName name="kitart_11_5_2" localSheetId="4">#REF!</definedName>
    <definedName name="kitart_11_5_2">#REF!</definedName>
    <definedName name="kitart_11_5_7" localSheetId="6">#REF!</definedName>
    <definedName name="kitart_11_5_7" localSheetId="4">#REF!</definedName>
    <definedName name="kitart_11_5_7">#REF!</definedName>
    <definedName name="kitart_11_5_8" localSheetId="6">#REF!</definedName>
    <definedName name="kitart_11_5_8" localSheetId="4">#REF!</definedName>
    <definedName name="kitart_11_5_8">#REF!</definedName>
    <definedName name="kitart_11_7" localSheetId="6">#REF!</definedName>
    <definedName name="kitart_11_7" localSheetId="4">#REF!</definedName>
    <definedName name="kitart_11_7">#REF!</definedName>
    <definedName name="kitart_11_8" localSheetId="6">#REF!</definedName>
    <definedName name="kitart_11_8" localSheetId="4">#REF!</definedName>
    <definedName name="kitart_11_8">#REF!</definedName>
    <definedName name="kitart_12" localSheetId="1">#REF!</definedName>
    <definedName name="kitart_12" localSheetId="3">#REF!</definedName>
    <definedName name="kitart_12">#REF!</definedName>
    <definedName name="kitart_121" localSheetId="6">#REF!</definedName>
    <definedName name="kitart_121" localSheetId="4">#REF!</definedName>
    <definedName name="kitart_121">#REF!</definedName>
    <definedName name="kitart_12_1">NA()</definedName>
    <definedName name="kitart_12_10" localSheetId="6">#REF!</definedName>
    <definedName name="kitart_12_10" localSheetId="4">#REF!</definedName>
    <definedName name="kitart_12_10">#REF!</definedName>
    <definedName name="kitart_12_10_12" localSheetId="6">#REF!</definedName>
    <definedName name="kitart_12_10_12" localSheetId="4">#REF!</definedName>
    <definedName name="kitart_12_10_12">#REF!</definedName>
    <definedName name="kitart_12_10_7" localSheetId="6">#REF!</definedName>
    <definedName name="kitart_12_10_7" localSheetId="4">#REF!</definedName>
    <definedName name="kitart_12_10_7">#REF!</definedName>
    <definedName name="kitart_12_10_8" localSheetId="6">#REF!</definedName>
    <definedName name="kitart_12_10_8" localSheetId="4">#REF!</definedName>
    <definedName name="kitart_12_10_8">#REF!</definedName>
    <definedName name="kitart_12_12" localSheetId="6">#REF!</definedName>
    <definedName name="kitart_12_12" localSheetId="4">#REF!</definedName>
    <definedName name="kitart_12_12">#REF!</definedName>
    <definedName name="kitart_12_7" localSheetId="6">#REF!</definedName>
    <definedName name="kitart_12_7" localSheetId="4">#REF!</definedName>
    <definedName name="kitart_12_7">#REF!</definedName>
    <definedName name="kitart_12_8" localSheetId="6">#REF!</definedName>
    <definedName name="kitart_12_8" localSheetId="4">#REF!</definedName>
    <definedName name="kitart_12_8">#REF!</definedName>
    <definedName name="kitart_2" localSheetId="1">#REF!</definedName>
    <definedName name="kitart_2" localSheetId="3">#REF!</definedName>
    <definedName name="kitart_2">#REF!</definedName>
    <definedName name="kitart_2_1" localSheetId="6">#REF!</definedName>
    <definedName name="kitart_2_1" localSheetId="4">#REF!</definedName>
    <definedName name="kitart_2_1">#REF!</definedName>
    <definedName name="kitart_2_11" localSheetId="6">#REF!</definedName>
    <definedName name="kitart_2_11" localSheetId="4">#REF!</definedName>
    <definedName name="kitart_2_11">#REF!</definedName>
    <definedName name="kitart_2_1_1" localSheetId="4">#REF!</definedName>
    <definedName name="kitart_2_1_1">#REF!</definedName>
    <definedName name="kitart_2_10" localSheetId="6">#REF!</definedName>
    <definedName name="kitart_2_10" localSheetId="4">#REF!</definedName>
    <definedName name="kitart_2_10">#REF!</definedName>
    <definedName name="kitart_2_10_12" localSheetId="6">#REF!</definedName>
    <definedName name="kitart_2_10_12" localSheetId="4">#REF!</definedName>
    <definedName name="kitart_2_10_12">#REF!</definedName>
    <definedName name="kitart_2_10_7" localSheetId="6">#REF!</definedName>
    <definedName name="kitart_2_10_7" localSheetId="4">#REF!</definedName>
    <definedName name="kitart_2_10_7">#REF!</definedName>
    <definedName name="kitart_2_10_8" localSheetId="6">#REF!</definedName>
    <definedName name="kitart_2_10_8" localSheetId="4">#REF!</definedName>
    <definedName name="kitart_2_10_8">#REF!</definedName>
    <definedName name="kitart_2_11" localSheetId="6">#REF!</definedName>
    <definedName name="kitart_2_11" localSheetId="4">#REF!</definedName>
    <definedName name="kitart_2_11">#REF!</definedName>
    <definedName name="kitart_2_11_1" localSheetId="6">#REF!</definedName>
    <definedName name="kitart_2_11_1" localSheetId="4">#REF!</definedName>
    <definedName name="kitart_2_11_1">#REF!</definedName>
    <definedName name="kitart_2_11_1_1" localSheetId="6">#REF!</definedName>
    <definedName name="kitart_2_11_1_1" localSheetId="4">#REF!</definedName>
    <definedName name="kitart_2_11_1_1">#REF!</definedName>
    <definedName name="kitart_2_11_1_1_1">NA()</definedName>
    <definedName name="kitart_2_11_1_1_12" localSheetId="6">#REF!</definedName>
    <definedName name="kitart_2_11_1_1_12" localSheetId="4">#REF!</definedName>
    <definedName name="kitart_2_11_1_1_12">#REF!</definedName>
    <definedName name="kitart_2_11_1_1_2" localSheetId="6">#REF!</definedName>
    <definedName name="kitart_2_11_1_1_2" localSheetId="4">#REF!</definedName>
    <definedName name="kitart_2_11_1_1_2">#REF!</definedName>
    <definedName name="kitart_2_11_1_1_7" localSheetId="6">#REF!</definedName>
    <definedName name="kitart_2_11_1_1_7" localSheetId="4">#REF!</definedName>
    <definedName name="kitart_2_11_1_1_7">#REF!</definedName>
    <definedName name="kitart_2_11_1_1_8" localSheetId="6">#REF!</definedName>
    <definedName name="kitart_2_11_1_1_8" localSheetId="4">#REF!</definedName>
    <definedName name="kitart_2_11_1_1_8">#REF!</definedName>
    <definedName name="kitart_2_11_1_12" localSheetId="6">#REF!</definedName>
    <definedName name="kitart_2_11_1_12" localSheetId="4">#REF!</definedName>
    <definedName name="kitart_2_11_1_12">#REF!</definedName>
    <definedName name="kitart_2_11_1_2" localSheetId="6">#REF!</definedName>
    <definedName name="kitart_2_11_1_2" localSheetId="4">#REF!</definedName>
    <definedName name="kitart_2_11_1_2">#REF!</definedName>
    <definedName name="kitart_2_11_1_7" localSheetId="6">#REF!</definedName>
    <definedName name="kitart_2_11_1_7" localSheetId="4">#REF!</definedName>
    <definedName name="kitart_2_11_1_7">#REF!</definedName>
    <definedName name="kitart_2_11_1_8" localSheetId="6">#REF!</definedName>
    <definedName name="kitart_2_11_1_8" localSheetId="4">#REF!</definedName>
    <definedName name="kitart_2_11_1_8">#REF!</definedName>
    <definedName name="kitart_2_11_12" localSheetId="6">#REF!</definedName>
    <definedName name="kitart_2_11_12" localSheetId="4">#REF!</definedName>
    <definedName name="kitart_2_11_12">#REF!</definedName>
    <definedName name="kitart_2_11_3" localSheetId="6">#REF!</definedName>
    <definedName name="kitart_2_11_3" localSheetId="4">#REF!</definedName>
    <definedName name="kitart_2_11_3">#REF!</definedName>
    <definedName name="kitart_2_11_3_12" localSheetId="6">#REF!</definedName>
    <definedName name="kitart_2_11_3_12" localSheetId="4">#REF!</definedName>
    <definedName name="kitart_2_11_3_12">#REF!</definedName>
    <definedName name="kitart_2_11_3_2" localSheetId="6">#REF!</definedName>
    <definedName name="kitart_2_11_3_2" localSheetId="4">#REF!</definedName>
    <definedName name="kitart_2_11_3_2">#REF!</definedName>
    <definedName name="kitart_2_11_3_7" localSheetId="6">#REF!</definedName>
    <definedName name="kitart_2_11_3_7" localSheetId="4">#REF!</definedName>
    <definedName name="kitart_2_11_3_7">#REF!</definedName>
    <definedName name="kitart_2_11_3_8" localSheetId="6">#REF!</definedName>
    <definedName name="kitart_2_11_3_8" localSheetId="4">#REF!</definedName>
    <definedName name="kitart_2_11_3_8">#REF!</definedName>
    <definedName name="kitart_2_11_5" localSheetId="6">#REF!</definedName>
    <definedName name="kitart_2_11_5" localSheetId="4">#REF!</definedName>
    <definedName name="kitart_2_11_5">#REF!</definedName>
    <definedName name="kitart_2_11_5_12" localSheetId="6">#REF!</definedName>
    <definedName name="kitart_2_11_5_12" localSheetId="4">#REF!</definedName>
    <definedName name="kitart_2_11_5_12">#REF!</definedName>
    <definedName name="kitart_2_11_5_2" localSheetId="6">#REF!</definedName>
    <definedName name="kitart_2_11_5_2" localSheetId="4">#REF!</definedName>
    <definedName name="kitart_2_11_5_2">#REF!</definedName>
    <definedName name="kitart_2_11_5_7" localSheetId="6">#REF!</definedName>
    <definedName name="kitart_2_11_5_7" localSheetId="4">#REF!</definedName>
    <definedName name="kitart_2_11_5_7">#REF!</definedName>
    <definedName name="kitart_2_11_5_8" localSheetId="6">#REF!</definedName>
    <definedName name="kitart_2_11_5_8" localSheetId="4">#REF!</definedName>
    <definedName name="kitart_2_11_5_8">#REF!</definedName>
    <definedName name="kitart_2_11_7" localSheetId="6">#REF!</definedName>
    <definedName name="kitart_2_11_7" localSheetId="4">#REF!</definedName>
    <definedName name="kitart_2_11_7">#REF!</definedName>
    <definedName name="kitart_2_11_8" localSheetId="6">#REF!</definedName>
    <definedName name="kitart_2_11_8" localSheetId="4">#REF!</definedName>
    <definedName name="kitart_2_11_8">#REF!</definedName>
    <definedName name="kitart_2_12" localSheetId="1">#REF!</definedName>
    <definedName name="kitart_2_12" localSheetId="3">#REF!</definedName>
    <definedName name="kitart_2_12">#REF!</definedName>
    <definedName name="kitart_2_121" localSheetId="6">#REF!</definedName>
    <definedName name="kitart_2_121" localSheetId="4">#REF!</definedName>
    <definedName name="kitart_2_121">#REF!</definedName>
    <definedName name="kitart_2_2" localSheetId="6">#REF!</definedName>
    <definedName name="kitart_2_2" localSheetId="4">#REF!</definedName>
    <definedName name="kitart_2_2">#REF!</definedName>
    <definedName name="kitart_2_3" localSheetId="6">#REF!</definedName>
    <definedName name="kitart_2_3" localSheetId="4">#REF!</definedName>
    <definedName name="kitart_2_3">#REF!</definedName>
    <definedName name="kitart_2_4" localSheetId="6">#REF!</definedName>
    <definedName name="kitart_2_4" localSheetId="4">#REF!</definedName>
    <definedName name="kitart_2_4">#REF!</definedName>
    <definedName name="kitart_2_7" localSheetId="6">#REF!</definedName>
    <definedName name="kitart_2_7" localSheetId="4">#REF!</definedName>
    <definedName name="kitart_2_7">#REF!</definedName>
    <definedName name="kitart_2_8" localSheetId="6">#REF!</definedName>
    <definedName name="kitart_2_8" localSheetId="4">#REF!</definedName>
    <definedName name="kitart_2_8">#REF!</definedName>
    <definedName name="kitart_20" localSheetId="1">#REF!</definedName>
    <definedName name="kitart_20" localSheetId="3">#REF!</definedName>
    <definedName name="kitart_20">#REF!</definedName>
    <definedName name="kitart_20_1" localSheetId="6">#REF!</definedName>
    <definedName name="kitart_20_1" localSheetId="4">#REF!</definedName>
    <definedName name="kitart_20_1">#REF!</definedName>
    <definedName name="kitart_20_10" localSheetId="6">#REF!</definedName>
    <definedName name="kitart_20_10" localSheetId="4">#REF!</definedName>
    <definedName name="kitart_20_10">#REF!</definedName>
    <definedName name="kitart_20_10_12" localSheetId="6">#REF!</definedName>
    <definedName name="kitart_20_10_12" localSheetId="4">#REF!</definedName>
    <definedName name="kitart_20_10_12">#REF!</definedName>
    <definedName name="kitart_20_10_7" localSheetId="6">#REF!</definedName>
    <definedName name="kitart_20_10_7" localSheetId="4">#REF!</definedName>
    <definedName name="kitart_20_10_7">#REF!</definedName>
    <definedName name="kitart_20_10_8" localSheetId="6">#REF!</definedName>
    <definedName name="kitart_20_10_8" localSheetId="4">#REF!</definedName>
    <definedName name="kitart_20_10_8">#REF!</definedName>
    <definedName name="kitart_20_11" localSheetId="6">#REF!</definedName>
    <definedName name="kitart_20_11" localSheetId="4">#REF!</definedName>
    <definedName name="kitart_20_11">#REF!</definedName>
    <definedName name="kitart_20_11_1" localSheetId="6">#REF!</definedName>
    <definedName name="kitart_20_11_1" localSheetId="4">#REF!</definedName>
    <definedName name="kitart_20_11_1">#REF!</definedName>
    <definedName name="kitart_20_11_1_1" localSheetId="6">#REF!</definedName>
    <definedName name="kitart_20_11_1_1" localSheetId="4">#REF!</definedName>
    <definedName name="kitart_20_11_1_1">#REF!</definedName>
    <definedName name="kitart_20_11_1_1_1">NA()</definedName>
    <definedName name="kitart_20_11_1_1_12" localSheetId="6">#REF!</definedName>
    <definedName name="kitart_20_11_1_1_12" localSheetId="4">#REF!</definedName>
    <definedName name="kitart_20_11_1_1_12">#REF!</definedName>
    <definedName name="kitart_20_11_1_1_2" localSheetId="6">#REF!</definedName>
    <definedName name="kitart_20_11_1_1_2" localSheetId="4">#REF!</definedName>
    <definedName name="kitart_20_11_1_1_2">#REF!</definedName>
    <definedName name="kitart_20_11_1_1_7" localSheetId="6">#REF!</definedName>
    <definedName name="kitart_20_11_1_1_7" localSheetId="4">#REF!</definedName>
    <definedName name="kitart_20_11_1_1_7">#REF!</definedName>
    <definedName name="kitart_20_11_1_1_8" localSheetId="6">#REF!</definedName>
    <definedName name="kitart_20_11_1_1_8" localSheetId="4">#REF!</definedName>
    <definedName name="kitart_20_11_1_1_8">#REF!</definedName>
    <definedName name="kitart_20_11_1_12" localSheetId="6">#REF!</definedName>
    <definedName name="kitart_20_11_1_12" localSheetId="4">#REF!</definedName>
    <definedName name="kitart_20_11_1_12">#REF!</definedName>
    <definedName name="kitart_20_11_1_2" localSheetId="6">#REF!</definedName>
    <definedName name="kitart_20_11_1_2" localSheetId="4">#REF!</definedName>
    <definedName name="kitart_20_11_1_2">#REF!</definedName>
    <definedName name="kitart_20_11_1_7" localSheetId="6">#REF!</definedName>
    <definedName name="kitart_20_11_1_7" localSheetId="4">#REF!</definedName>
    <definedName name="kitart_20_11_1_7">#REF!</definedName>
    <definedName name="kitart_20_11_1_8" localSheetId="6">#REF!</definedName>
    <definedName name="kitart_20_11_1_8" localSheetId="4">#REF!</definedName>
    <definedName name="kitart_20_11_1_8">#REF!</definedName>
    <definedName name="kitart_20_11_12" localSheetId="6">#REF!</definedName>
    <definedName name="kitart_20_11_12" localSheetId="4">#REF!</definedName>
    <definedName name="kitart_20_11_12">#REF!</definedName>
    <definedName name="kitart_20_11_3" localSheetId="6">#REF!</definedName>
    <definedName name="kitart_20_11_3" localSheetId="4">#REF!</definedName>
    <definedName name="kitart_20_11_3">#REF!</definedName>
    <definedName name="kitart_20_11_3_12" localSheetId="6">#REF!</definedName>
    <definedName name="kitart_20_11_3_12" localSheetId="4">#REF!</definedName>
    <definedName name="kitart_20_11_3_12">#REF!</definedName>
    <definedName name="kitart_20_11_3_2" localSheetId="6">#REF!</definedName>
    <definedName name="kitart_20_11_3_2" localSheetId="4">#REF!</definedName>
    <definedName name="kitart_20_11_3_2">#REF!</definedName>
    <definedName name="kitart_20_11_3_7" localSheetId="6">#REF!</definedName>
    <definedName name="kitart_20_11_3_7" localSheetId="4">#REF!</definedName>
    <definedName name="kitart_20_11_3_7">#REF!</definedName>
    <definedName name="kitart_20_11_3_8" localSheetId="6">#REF!</definedName>
    <definedName name="kitart_20_11_3_8" localSheetId="4">#REF!</definedName>
    <definedName name="kitart_20_11_3_8">#REF!</definedName>
    <definedName name="kitart_20_11_5" localSheetId="6">#REF!</definedName>
    <definedName name="kitart_20_11_5" localSheetId="4">#REF!</definedName>
    <definedName name="kitart_20_11_5">#REF!</definedName>
    <definedName name="kitart_20_11_5_12" localSheetId="6">#REF!</definedName>
    <definedName name="kitart_20_11_5_12" localSheetId="4">#REF!</definedName>
    <definedName name="kitart_20_11_5_12">#REF!</definedName>
    <definedName name="kitart_20_11_5_2" localSheetId="6">#REF!</definedName>
    <definedName name="kitart_20_11_5_2" localSheetId="4">#REF!</definedName>
    <definedName name="kitart_20_11_5_2">#REF!</definedName>
    <definedName name="kitart_20_11_5_7" localSheetId="6">#REF!</definedName>
    <definedName name="kitart_20_11_5_7" localSheetId="4">#REF!</definedName>
    <definedName name="kitart_20_11_5_7">#REF!</definedName>
    <definedName name="kitart_20_11_5_8" localSheetId="6">#REF!</definedName>
    <definedName name="kitart_20_11_5_8" localSheetId="4">#REF!</definedName>
    <definedName name="kitart_20_11_5_8">#REF!</definedName>
    <definedName name="kitart_20_11_7" localSheetId="6">#REF!</definedName>
    <definedName name="kitart_20_11_7" localSheetId="4">#REF!</definedName>
    <definedName name="kitart_20_11_7">#REF!</definedName>
    <definedName name="kitart_20_11_8" localSheetId="6">#REF!</definedName>
    <definedName name="kitart_20_11_8" localSheetId="4">#REF!</definedName>
    <definedName name="kitart_20_11_8">#REF!</definedName>
    <definedName name="kitart_20_12" localSheetId="1">#REF!</definedName>
    <definedName name="kitart_20_12" localSheetId="3">#REF!</definedName>
    <definedName name="kitart_20_12">#REF!</definedName>
    <definedName name="kitart_20_121" localSheetId="6">#REF!</definedName>
    <definedName name="kitart_20_121" localSheetId="4">#REF!</definedName>
    <definedName name="kitart_20_121">#REF!</definedName>
    <definedName name="kitart_20_12_1">NA()</definedName>
    <definedName name="kitart_20_12_10" localSheetId="6">#REF!</definedName>
    <definedName name="kitart_20_12_10" localSheetId="4">#REF!</definedName>
    <definedName name="kitart_20_12_10">#REF!</definedName>
    <definedName name="kitart_20_12_10_12" localSheetId="6">#REF!</definedName>
    <definedName name="kitart_20_12_10_12" localSheetId="4">#REF!</definedName>
    <definedName name="kitart_20_12_10_12">#REF!</definedName>
    <definedName name="kitart_20_12_10_7" localSheetId="6">#REF!</definedName>
    <definedName name="kitart_20_12_10_7" localSheetId="4">#REF!</definedName>
    <definedName name="kitart_20_12_10_7">#REF!</definedName>
    <definedName name="kitart_20_12_10_8" localSheetId="6">#REF!</definedName>
    <definedName name="kitart_20_12_10_8" localSheetId="4">#REF!</definedName>
    <definedName name="kitart_20_12_10_8">#REF!</definedName>
    <definedName name="kitart_20_12_12" localSheetId="6">#REF!</definedName>
    <definedName name="kitart_20_12_12" localSheetId="4">#REF!</definedName>
    <definedName name="kitart_20_12_12">#REF!</definedName>
    <definedName name="kitart_20_12_7" localSheetId="6">#REF!</definedName>
    <definedName name="kitart_20_12_7" localSheetId="4">#REF!</definedName>
    <definedName name="kitart_20_12_7">#REF!</definedName>
    <definedName name="kitart_20_12_8" localSheetId="6">#REF!</definedName>
    <definedName name="kitart_20_12_8" localSheetId="4">#REF!</definedName>
    <definedName name="kitart_20_12_8">#REF!</definedName>
    <definedName name="kitart_20_2" localSheetId="6">#REF!</definedName>
    <definedName name="kitart_20_2" localSheetId="4">#REF!</definedName>
    <definedName name="kitart_20_2">#REF!</definedName>
    <definedName name="kitart_20_3" localSheetId="6">#REF!</definedName>
    <definedName name="kitart_20_3" localSheetId="4">#REF!</definedName>
    <definedName name="kitart_20_3">#REF!</definedName>
    <definedName name="kitart_20_4" localSheetId="6">#REF!</definedName>
    <definedName name="kitart_20_4" localSheetId="4">#REF!</definedName>
    <definedName name="kitart_20_4">#REF!</definedName>
    <definedName name="kitart_20_7" localSheetId="6">#REF!</definedName>
    <definedName name="kitart_20_7" localSheetId="4">#REF!</definedName>
    <definedName name="kitart_20_7">#REF!</definedName>
    <definedName name="kitart_20_8" localSheetId="6">#REF!</definedName>
    <definedName name="kitart_20_8" localSheetId="4">#REF!</definedName>
    <definedName name="kitart_20_8">#REF!</definedName>
    <definedName name="kitart_20_9" localSheetId="6">#REF!</definedName>
    <definedName name="kitart_20_9" localSheetId="4">#REF!</definedName>
    <definedName name="kitart_20_9">#REF!</definedName>
    <definedName name="kitart_20_9_1">NA()</definedName>
    <definedName name="kitart_20_9_12" localSheetId="6">#REF!</definedName>
    <definedName name="kitart_20_9_12" localSheetId="4">#REF!</definedName>
    <definedName name="kitart_20_9_12">#REF!</definedName>
    <definedName name="kitart_20_9_7" localSheetId="6">#REF!</definedName>
    <definedName name="kitart_20_9_7" localSheetId="4">#REF!</definedName>
    <definedName name="kitart_20_9_7">#REF!</definedName>
    <definedName name="kitart_20_9_8" localSheetId="6">#REF!</definedName>
    <definedName name="kitart_20_9_8" localSheetId="4">#REF!</definedName>
    <definedName name="kitart_20_9_8">#REF!</definedName>
    <definedName name="kitart_3" localSheetId="6">#REF!</definedName>
    <definedName name="kitart_3" localSheetId="4">#REF!</definedName>
    <definedName name="kitart_3">#REF!</definedName>
    <definedName name="kitart_4" localSheetId="6">#REF!</definedName>
    <definedName name="kitart_4" localSheetId="4">#REF!</definedName>
    <definedName name="kitart_4">#REF!</definedName>
    <definedName name="kitart_7" localSheetId="6">#REF!</definedName>
    <definedName name="kitart_7" localSheetId="4">#REF!</definedName>
    <definedName name="kitart_7">#REF!</definedName>
    <definedName name="kitart_8" localSheetId="6">#REF!</definedName>
    <definedName name="kitart_8" localSheetId="4">#REF!</definedName>
    <definedName name="kitart_8">#REF!</definedName>
    <definedName name="kitart_9" localSheetId="6">#REF!</definedName>
    <definedName name="kitart_9" localSheetId="4">#REF!</definedName>
    <definedName name="kitart_9">#REF!</definedName>
    <definedName name="kitart_9_1">NA()</definedName>
    <definedName name="kitart_9_12" localSheetId="6">#REF!</definedName>
    <definedName name="kitart_9_12" localSheetId="4">#REF!</definedName>
    <definedName name="kitart_9_12">#REF!</definedName>
    <definedName name="kitart_9_7" localSheetId="6">#REF!</definedName>
    <definedName name="kitart_9_7" localSheetId="4">#REF!</definedName>
    <definedName name="kitart_9_7">#REF!</definedName>
    <definedName name="kitart_9_8" localSheetId="6">#REF!</definedName>
    <definedName name="kitart_9_8" localSheetId="4">#REF!</definedName>
    <definedName name="kitart_9_8">#REF!</definedName>
    <definedName name="kkk" localSheetId="1">#REF!</definedName>
    <definedName name="kkk" localSheetId="3">#REF!</definedName>
    <definedName name="kkk">#REF!</definedName>
    <definedName name="kkk_1" localSheetId="6">#REF!</definedName>
    <definedName name="kkk_1" localSheetId="4">#REF!</definedName>
    <definedName name="kkk_1">#REF!</definedName>
    <definedName name="kkk_10" localSheetId="6">#REF!</definedName>
    <definedName name="kkk_10" localSheetId="4">#REF!</definedName>
    <definedName name="kkk_10">#REF!</definedName>
    <definedName name="kkk_10_12" localSheetId="6">#REF!</definedName>
    <definedName name="kkk_10_12" localSheetId="4">#REF!</definedName>
    <definedName name="kkk_10_12">#REF!</definedName>
    <definedName name="kkk_10_7" localSheetId="6">#REF!</definedName>
    <definedName name="kkk_10_7" localSheetId="4">#REF!</definedName>
    <definedName name="kkk_10_7">#REF!</definedName>
    <definedName name="kkk_10_8" localSheetId="6">#REF!</definedName>
    <definedName name="kkk_10_8" localSheetId="4">#REF!</definedName>
    <definedName name="kkk_10_8">#REF!</definedName>
    <definedName name="kkk_11" localSheetId="6">#REF!</definedName>
    <definedName name="kkk_11" localSheetId="4">#REF!</definedName>
    <definedName name="kkk_11">#REF!</definedName>
    <definedName name="kkk_11_1" localSheetId="6">#REF!</definedName>
    <definedName name="kkk_11_1" localSheetId="4">#REF!</definedName>
    <definedName name="kkk_11_1">#REF!</definedName>
    <definedName name="kkk_11_1_1" localSheetId="6">#REF!</definedName>
    <definedName name="kkk_11_1_1" localSheetId="4">#REF!</definedName>
    <definedName name="kkk_11_1_1">#REF!</definedName>
    <definedName name="kkk_11_1_1_1">NA()</definedName>
    <definedName name="kkk_11_1_1_12" localSheetId="6">#REF!</definedName>
    <definedName name="kkk_11_1_1_12" localSheetId="4">#REF!</definedName>
    <definedName name="kkk_11_1_1_12">#REF!</definedName>
    <definedName name="kkk_11_1_1_2" localSheetId="6">#REF!</definedName>
    <definedName name="kkk_11_1_1_2" localSheetId="4">#REF!</definedName>
    <definedName name="kkk_11_1_1_2">#REF!</definedName>
    <definedName name="kkk_11_1_1_7" localSheetId="6">#REF!</definedName>
    <definedName name="kkk_11_1_1_7" localSheetId="4">#REF!</definedName>
    <definedName name="kkk_11_1_1_7">#REF!</definedName>
    <definedName name="kkk_11_1_1_8" localSheetId="6">#REF!</definedName>
    <definedName name="kkk_11_1_1_8" localSheetId="4">#REF!</definedName>
    <definedName name="kkk_11_1_1_8">#REF!</definedName>
    <definedName name="kkk_11_1_12" localSheetId="6">#REF!</definedName>
    <definedName name="kkk_11_1_12" localSheetId="4">#REF!</definedName>
    <definedName name="kkk_11_1_12">#REF!</definedName>
    <definedName name="kkk_11_1_2" localSheetId="6">#REF!</definedName>
    <definedName name="kkk_11_1_2" localSheetId="4">#REF!</definedName>
    <definedName name="kkk_11_1_2">#REF!</definedName>
    <definedName name="kkk_11_1_7" localSheetId="6">#REF!</definedName>
    <definedName name="kkk_11_1_7" localSheetId="4">#REF!</definedName>
    <definedName name="kkk_11_1_7">#REF!</definedName>
    <definedName name="kkk_11_1_8" localSheetId="6">#REF!</definedName>
    <definedName name="kkk_11_1_8" localSheetId="4">#REF!</definedName>
    <definedName name="kkk_11_1_8">#REF!</definedName>
    <definedName name="kkk_11_12" localSheetId="6">#REF!</definedName>
    <definedName name="kkk_11_12" localSheetId="4">#REF!</definedName>
    <definedName name="kkk_11_12">#REF!</definedName>
    <definedName name="kkk_11_3" localSheetId="6">#REF!</definedName>
    <definedName name="kkk_11_3" localSheetId="4">#REF!</definedName>
    <definedName name="kkk_11_3">#REF!</definedName>
    <definedName name="kkk_11_3_12" localSheetId="6">#REF!</definedName>
    <definedName name="kkk_11_3_12" localSheetId="4">#REF!</definedName>
    <definedName name="kkk_11_3_12">#REF!</definedName>
    <definedName name="kkk_11_3_2" localSheetId="6">#REF!</definedName>
    <definedName name="kkk_11_3_2" localSheetId="4">#REF!</definedName>
    <definedName name="kkk_11_3_2">#REF!</definedName>
    <definedName name="kkk_11_3_7" localSheetId="6">#REF!</definedName>
    <definedName name="kkk_11_3_7" localSheetId="4">#REF!</definedName>
    <definedName name="kkk_11_3_7">#REF!</definedName>
    <definedName name="kkk_11_3_8" localSheetId="6">#REF!</definedName>
    <definedName name="kkk_11_3_8" localSheetId="4">#REF!</definedName>
    <definedName name="kkk_11_3_8">#REF!</definedName>
    <definedName name="kkk_11_5" localSheetId="6">#REF!</definedName>
    <definedName name="kkk_11_5" localSheetId="4">#REF!</definedName>
    <definedName name="kkk_11_5">#REF!</definedName>
    <definedName name="kkk_11_5_12" localSheetId="6">#REF!</definedName>
    <definedName name="kkk_11_5_12" localSheetId="4">#REF!</definedName>
    <definedName name="kkk_11_5_12">#REF!</definedName>
    <definedName name="kkk_11_5_2" localSheetId="6">#REF!</definedName>
    <definedName name="kkk_11_5_2" localSheetId="4">#REF!</definedName>
    <definedName name="kkk_11_5_2">#REF!</definedName>
    <definedName name="kkk_11_5_7" localSheetId="6">#REF!</definedName>
    <definedName name="kkk_11_5_7" localSheetId="4">#REF!</definedName>
    <definedName name="kkk_11_5_7">#REF!</definedName>
    <definedName name="kkk_11_5_8" localSheetId="6">#REF!</definedName>
    <definedName name="kkk_11_5_8" localSheetId="4">#REF!</definedName>
    <definedName name="kkk_11_5_8">#REF!</definedName>
    <definedName name="kkk_11_7" localSheetId="6">#REF!</definedName>
    <definedName name="kkk_11_7" localSheetId="4">#REF!</definedName>
    <definedName name="kkk_11_7">#REF!</definedName>
    <definedName name="kkk_11_8" localSheetId="6">#REF!</definedName>
    <definedName name="kkk_11_8" localSheetId="4">#REF!</definedName>
    <definedName name="kkk_11_8">#REF!</definedName>
    <definedName name="kkk_12" localSheetId="1">#REF!</definedName>
    <definedName name="kkk_12" localSheetId="3">#REF!</definedName>
    <definedName name="kkk_12">#REF!</definedName>
    <definedName name="kkk_121" localSheetId="6">#REF!</definedName>
    <definedName name="kkk_121" localSheetId="4">#REF!</definedName>
    <definedName name="kkk_121">#REF!</definedName>
    <definedName name="kkk_12_1">NA()</definedName>
    <definedName name="kkk_12_10" localSheetId="6">#REF!</definedName>
    <definedName name="kkk_12_10" localSheetId="4">#REF!</definedName>
    <definedName name="kkk_12_10">#REF!</definedName>
    <definedName name="kkk_12_10_12" localSheetId="6">#REF!</definedName>
    <definedName name="kkk_12_10_12" localSheetId="4">#REF!</definedName>
    <definedName name="kkk_12_10_12">#REF!</definedName>
    <definedName name="kkk_12_10_7" localSheetId="6">#REF!</definedName>
    <definedName name="kkk_12_10_7" localSheetId="4">#REF!</definedName>
    <definedName name="kkk_12_10_7">#REF!</definedName>
    <definedName name="kkk_12_10_8" localSheetId="6">#REF!</definedName>
    <definedName name="kkk_12_10_8" localSheetId="4">#REF!</definedName>
    <definedName name="kkk_12_10_8">#REF!</definedName>
    <definedName name="kkk_12_12" localSheetId="6">#REF!</definedName>
    <definedName name="kkk_12_12" localSheetId="4">#REF!</definedName>
    <definedName name="kkk_12_12">#REF!</definedName>
    <definedName name="kkk_12_7" localSheetId="6">#REF!</definedName>
    <definedName name="kkk_12_7" localSheetId="4">#REF!</definedName>
    <definedName name="kkk_12_7">#REF!</definedName>
    <definedName name="kkk_12_8" localSheetId="6">#REF!</definedName>
    <definedName name="kkk_12_8" localSheetId="4">#REF!</definedName>
    <definedName name="kkk_12_8">#REF!</definedName>
    <definedName name="kkk_2" localSheetId="1">#REF!</definedName>
    <definedName name="kkk_2" localSheetId="3">#REF!</definedName>
    <definedName name="kkk_2">#REF!</definedName>
    <definedName name="kkk_2_1" localSheetId="6">#REF!</definedName>
    <definedName name="kkk_2_1" localSheetId="4">#REF!</definedName>
    <definedName name="kkk_2_1">#REF!</definedName>
    <definedName name="kkk_2_11" localSheetId="6">#REF!</definedName>
    <definedName name="kkk_2_11" localSheetId="4">#REF!</definedName>
    <definedName name="kkk_2_11">#REF!</definedName>
    <definedName name="kkk_2_1_1" localSheetId="4">#REF!</definedName>
    <definedName name="kkk_2_1_1">#REF!</definedName>
    <definedName name="kkk_2_10" localSheetId="6">#REF!</definedName>
    <definedName name="kkk_2_10" localSheetId="4">#REF!</definedName>
    <definedName name="kkk_2_10">#REF!</definedName>
    <definedName name="kkk_2_10_12" localSheetId="6">#REF!</definedName>
    <definedName name="kkk_2_10_12" localSheetId="4">#REF!</definedName>
    <definedName name="kkk_2_10_12">#REF!</definedName>
    <definedName name="kkk_2_10_7" localSheetId="6">#REF!</definedName>
    <definedName name="kkk_2_10_7" localSheetId="4">#REF!</definedName>
    <definedName name="kkk_2_10_7">#REF!</definedName>
    <definedName name="kkk_2_10_8" localSheetId="6">#REF!</definedName>
    <definedName name="kkk_2_10_8" localSheetId="4">#REF!</definedName>
    <definedName name="kkk_2_10_8">#REF!</definedName>
    <definedName name="kkk_2_11" localSheetId="6">#REF!</definedName>
    <definedName name="kkk_2_11" localSheetId="4">#REF!</definedName>
    <definedName name="kkk_2_11">#REF!</definedName>
    <definedName name="kkk_2_11_1" localSheetId="6">#REF!</definedName>
    <definedName name="kkk_2_11_1" localSheetId="4">#REF!</definedName>
    <definedName name="kkk_2_11_1">#REF!</definedName>
    <definedName name="kkk_2_11_1_1" localSheetId="6">#REF!</definedName>
    <definedName name="kkk_2_11_1_1" localSheetId="4">#REF!</definedName>
    <definedName name="kkk_2_11_1_1">#REF!</definedName>
    <definedName name="kkk_2_11_1_1_1">NA()</definedName>
    <definedName name="kkk_2_11_1_1_12" localSheetId="6">#REF!</definedName>
    <definedName name="kkk_2_11_1_1_12" localSheetId="4">#REF!</definedName>
    <definedName name="kkk_2_11_1_1_12">#REF!</definedName>
    <definedName name="kkk_2_11_1_1_2" localSheetId="6">#REF!</definedName>
    <definedName name="kkk_2_11_1_1_2" localSheetId="4">#REF!</definedName>
    <definedName name="kkk_2_11_1_1_2">#REF!</definedName>
    <definedName name="kkk_2_11_1_1_7" localSheetId="6">#REF!</definedName>
    <definedName name="kkk_2_11_1_1_7" localSheetId="4">#REF!</definedName>
    <definedName name="kkk_2_11_1_1_7">#REF!</definedName>
    <definedName name="kkk_2_11_1_1_8" localSheetId="6">#REF!</definedName>
    <definedName name="kkk_2_11_1_1_8" localSheetId="4">#REF!</definedName>
    <definedName name="kkk_2_11_1_1_8">#REF!</definedName>
    <definedName name="kkk_2_11_1_12" localSheetId="6">#REF!</definedName>
    <definedName name="kkk_2_11_1_12" localSheetId="4">#REF!</definedName>
    <definedName name="kkk_2_11_1_12">#REF!</definedName>
    <definedName name="kkk_2_11_1_2" localSheetId="6">#REF!</definedName>
    <definedName name="kkk_2_11_1_2" localSheetId="4">#REF!</definedName>
    <definedName name="kkk_2_11_1_2">#REF!</definedName>
    <definedName name="kkk_2_11_1_7" localSheetId="6">#REF!</definedName>
    <definedName name="kkk_2_11_1_7" localSheetId="4">#REF!</definedName>
    <definedName name="kkk_2_11_1_7">#REF!</definedName>
    <definedName name="kkk_2_11_1_8" localSheetId="6">#REF!</definedName>
    <definedName name="kkk_2_11_1_8" localSheetId="4">#REF!</definedName>
    <definedName name="kkk_2_11_1_8">#REF!</definedName>
    <definedName name="kkk_2_11_12" localSheetId="6">#REF!</definedName>
    <definedName name="kkk_2_11_12" localSheetId="4">#REF!</definedName>
    <definedName name="kkk_2_11_12">#REF!</definedName>
    <definedName name="kkk_2_11_3" localSheetId="6">#REF!</definedName>
    <definedName name="kkk_2_11_3" localSheetId="4">#REF!</definedName>
    <definedName name="kkk_2_11_3">#REF!</definedName>
    <definedName name="kkk_2_11_3_12" localSheetId="6">#REF!</definedName>
    <definedName name="kkk_2_11_3_12" localSheetId="4">#REF!</definedName>
    <definedName name="kkk_2_11_3_12">#REF!</definedName>
    <definedName name="kkk_2_11_3_2" localSheetId="6">#REF!</definedName>
    <definedName name="kkk_2_11_3_2" localSheetId="4">#REF!</definedName>
    <definedName name="kkk_2_11_3_2">#REF!</definedName>
    <definedName name="kkk_2_11_3_7" localSheetId="6">#REF!</definedName>
    <definedName name="kkk_2_11_3_7" localSheetId="4">#REF!</definedName>
    <definedName name="kkk_2_11_3_7">#REF!</definedName>
    <definedName name="kkk_2_11_3_8" localSheetId="6">#REF!</definedName>
    <definedName name="kkk_2_11_3_8" localSheetId="4">#REF!</definedName>
    <definedName name="kkk_2_11_3_8">#REF!</definedName>
    <definedName name="kkk_2_11_5" localSheetId="6">#REF!</definedName>
    <definedName name="kkk_2_11_5" localSheetId="4">#REF!</definedName>
    <definedName name="kkk_2_11_5">#REF!</definedName>
    <definedName name="kkk_2_11_5_12" localSheetId="6">#REF!</definedName>
    <definedName name="kkk_2_11_5_12" localSheetId="4">#REF!</definedName>
    <definedName name="kkk_2_11_5_12">#REF!</definedName>
    <definedName name="kkk_2_11_5_2" localSheetId="6">#REF!</definedName>
    <definedName name="kkk_2_11_5_2" localSheetId="4">#REF!</definedName>
    <definedName name="kkk_2_11_5_2">#REF!</definedName>
    <definedName name="kkk_2_11_5_7" localSheetId="6">#REF!</definedName>
    <definedName name="kkk_2_11_5_7" localSheetId="4">#REF!</definedName>
    <definedName name="kkk_2_11_5_7">#REF!</definedName>
    <definedName name="kkk_2_11_5_8" localSheetId="6">#REF!</definedName>
    <definedName name="kkk_2_11_5_8" localSheetId="4">#REF!</definedName>
    <definedName name="kkk_2_11_5_8">#REF!</definedName>
    <definedName name="kkk_2_11_7" localSheetId="6">#REF!</definedName>
    <definedName name="kkk_2_11_7" localSheetId="4">#REF!</definedName>
    <definedName name="kkk_2_11_7">#REF!</definedName>
    <definedName name="kkk_2_11_8" localSheetId="6">#REF!</definedName>
    <definedName name="kkk_2_11_8" localSheetId="4">#REF!</definedName>
    <definedName name="kkk_2_11_8">#REF!</definedName>
    <definedName name="kkk_2_12" localSheetId="6">#REF!</definedName>
    <definedName name="kkk_2_12" localSheetId="4">#REF!</definedName>
    <definedName name="kkk_2_12">#REF!</definedName>
    <definedName name="kkk_2_2" localSheetId="6">#REF!</definedName>
    <definedName name="kkk_2_2" localSheetId="4">#REF!</definedName>
    <definedName name="kkk_2_2">#REF!</definedName>
    <definedName name="kkk_2_3" localSheetId="6">#REF!</definedName>
    <definedName name="kkk_2_3" localSheetId="4">#REF!</definedName>
    <definedName name="kkk_2_3">#REF!</definedName>
    <definedName name="kkk_2_4" localSheetId="6">#REF!</definedName>
    <definedName name="kkk_2_4" localSheetId="4">#REF!</definedName>
    <definedName name="kkk_2_4">#REF!</definedName>
    <definedName name="kkk_2_7" localSheetId="6">#REF!</definedName>
    <definedName name="kkk_2_7" localSheetId="4">#REF!</definedName>
    <definedName name="kkk_2_7">#REF!</definedName>
    <definedName name="kkk_2_8" localSheetId="6">#REF!</definedName>
    <definedName name="kkk_2_8" localSheetId="4">#REF!</definedName>
    <definedName name="kkk_2_8">#REF!</definedName>
    <definedName name="kkk_20" localSheetId="1">#REF!</definedName>
    <definedName name="kkk_20" localSheetId="3">#REF!</definedName>
    <definedName name="kkk_20">#REF!</definedName>
    <definedName name="kkk_20_1" localSheetId="6">#REF!</definedName>
    <definedName name="kkk_20_1" localSheetId="4">#REF!</definedName>
    <definedName name="kkk_20_1">#REF!</definedName>
    <definedName name="kkk_20_10" localSheetId="6">#REF!</definedName>
    <definedName name="kkk_20_10" localSheetId="4">#REF!</definedName>
    <definedName name="kkk_20_10">#REF!</definedName>
    <definedName name="kkk_20_10_12" localSheetId="6">#REF!</definedName>
    <definedName name="kkk_20_10_12" localSheetId="4">#REF!</definedName>
    <definedName name="kkk_20_10_12">#REF!</definedName>
    <definedName name="kkk_20_10_7" localSheetId="6">#REF!</definedName>
    <definedName name="kkk_20_10_7" localSheetId="4">#REF!</definedName>
    <definedName name="kkk_20_10_7">#REF!</definedName>
    <definedName name="kkk_20_10_8" localSheetId="6">#REF!</definedName>
    <definedName name="kkk_20_10_8" localSheetId="4">#REF!</definedName>
    <definedName name="kkk_20_10_8">#REF!</definedName>
    <definedName name="kkk_20_11" localSheetId="6">#REF!</definedName>
    <definedName name="kkk_20_11" localSheetId="4">#REF!</definedName>
    <definedName name="kkk_20_11">#REF!</definedName>
    <definedName name="kkk_20_11_1" localSheetId="6">#REF!</definedName>
    <definedName name="kkk_20_11_1" localSheetId="4">#REF!</definedName>
    <definedName name="kkk_20_11_1">#REF!</definedName>
    <definedName name="kkk_20_11_1_1" localSheetId="6">#REF!</definedName>
    <definedName name="kkk_20_11_1_1" localSheetId="4">#REF!</definedName>
    <definedName name="kkk_20_11_1_1">#REF!</definedName>
    <definedName name="kkk_20_11_1_1_1">NA()</definedName>
    <definedName name="kkk_20_11_1_1_12" localSheetId="6">#REF!</definedName>
    <definedName name="kkk_20_11_1_1_12" localSheetId="4">#REF!</definedName>
    <definedName name="kkk_20_11_1_1_12">#REF!</definedName>
    <definedName name="kkk_20_11_1_1_2" localSheetId="6">#REF!</definedName>
    <definedName name="kkk_20_11_1_1_2" localSheetId="4">#REF!</definedName>
    <definedName name="kkk_20_11_1_1_2">#REF!</definedName>
    <definedName name="kkk_20_11_1_1_7" localSheetId="6">#REF!</definedName>
    <definedName name="kkk_20_11_1_1_7" localSheetId="4">#REF!</definedName>
    <definedName name="kkk_20_11_1_1_7">#REF!</definedName>
    <definedName name="kkk_20_11_1_1_8" localSheetId="6">#REF!</definedName>
    <definedName name="kkk_20_11_1_1_8" localSheetId="4">#REF!</definedName>
    <definedName name="kkk_20_11_1_1_8">#REF!</definedName>
    <definedName name="kkk_20_11_1_12" localSheetId="6">#REF!</definedName>
    <definedName name="kkk_20_11_1_12" localSheetId="4">#REF!</definedName>
    <definedName name="kkk_20_11_1_12">#REF!</definedName>
    <definedName name="kkk_20_11_1_2" localSheetId="6">#REF!</definedName>
    <definedName name="kkk_20_11_1_2" localSheetId="4">#REF!</definedName>
    <definedName name="kkk_20_11_1_2">#REF!</definedName>
    <definedName name="kkk_20_11_1_7" localSheetId="6">#REF!</definedName>
    <definedName name="kkk_20_11_1_7" localSheetId="4">#REF!</definedName>
    <definedName name="kkk_20_11_1_7">#REF!</definedName>
    <definedName name="kkk_20_11_1_8" localSheetId="6">#REF!</definedName>
    <definedName name="kkk_20_11_1_8" localSheetId="4">#REF!</definedName>
    <definedName name="kkk_20_11_1_8">#REF!</definedName>
    <definedName name="kkk_20_11_12" localSheetId="6">#REF!</definedName>
    <definedName name="kkk_20_11_12" localSheetId="4">#REF!</definedName>
    <definedName name="kkk_20_11_12">#REF!</definedName>
    <definedName name="kkk_20_11_3" localSheetId="6">#REF!</definedName>
    <definedName name="kkk_20_11_3" localSheetId="4">#REF!</definedName>
    <definedName name="kkk_20_11_3">#REF!</definedName>
    <definedName name="kkk_20_11_3_12" localSheetId="6">#REF!</definedName>
    <definedName name="kkk_20_11_3_12" localSheetId="4">#REF!</definedName>
    <definedName name="kkk_20_11_3_12">#REF!</definedName>
    <definedName name="kkk_20_11_3_2" localSheetId="6">#REF!</definedName>
    <definedName name="kkk_20_11_3_2" localSheetId="4">#REF!</definedName>
    <definedName name="kkk_20_11_3_2">#REF!</definedName>
    <definedName name="kkk_20_11_3_7" localSheetId="6">#REF!</definedName>
    <definedName name="kkk_20_11_3_7" localSheetId="4">#REF!</definedName>
    <definedName name="kkk_20_11_3_7">#REF!</definedName>
    <definedName name="kkk_20_11_3_8" localSheetId="6">#REF!</definedName>
    <definedName name="kkk_20_11_3_8" localSheetId="4">#REF!</definedName>
    <definedName name="kkk_20_11_3_8">#REF!</definedName>
    <definedName name="kkk_20_11_5" localSheetId="6">#REF!</definedName>
    <definedName name="kkk_20_11_5" localSheetId="4">#REF!</definedName>
    <definedName name="kkk_20_11_5">#REF!</definedName>
    <definedName name="kkk_20_11_5_12" localSheetId="6">#REF!</definedName>
    <definedName name="kkk_20_11_5_12" localSheetId="4">#REF!</definedName>
    <definedName name="kkk_20_11_5_12">#REF!</definedName>
    <definedName name="kkk_20_11_5_2" localSheetId="6">#REF!</definedName>
    <definedName name="kkk_20_11_5_2" localSheetId="4">#REF!</definedName>
    <definedName name="kkk_20_11_5_2">#REF!</definedName>
    <definedName name="kkk_20_11_5_7" localSheetId="6">#REF!</definedName>
    <definedName name="kkk_20_11_5_7" localSheetId="4">#REF!</definedName>
    <definedName name="kkk_20_11_5_7">#REF!</definedName>
    <definedName name="kkk_20_11_5_8" localSheetId="6">#REF!</definedName>
    <definedName name="kkk_20_11_5_8" localSheetId="4">#REF!</definedName>
    <definedName name="kkk_20_11_5_8">#REF!</definedName>
    <definedName name="kkk_20_11_7" localSheetId="6">#REF!</definedName>
    <definedName name="kkk_20_11_7" localSheetId="4">#REF!</definedName>
    <definedName name="kkk_20_11_7">#REF!</definedName>
    <definedName name="kkk_20_11_8" localSheetId="6">#REF!</definedName>
    <definedName name="kkk_20_11_8" localSheetId="4">#REF!</definedName>
    <definedName name="kkk_20_11_8">#REF!</definedName>
    <definedName name="kkk_20_12" localSheetId="1">#REF!</definedName>
    <definedName name="kkk_20_12" localSheetId="3">#REF!</definedName>
    <definedName name="kkk_20_12">#REF!</definedName>
    <definedName name="kkk_20_121" localSheetId="6">#REF!</definedName>
    <definedName name="kkk_20_121" localSheetId="4">#REF!</definedName>
    <definedName name="kkk_20_121">#REF!</definedName>
    <definedName name="kkk_20_12_1">NA()</definedName>
    <definedName name="kkk_20_12_10" localSheetId="6">#REF!</definedName>
    <definedName name="kkk_20_12_10" localSheetId="4">#REF!</definedName>
    <definedName name="kkk_20_12_10">#REF!</definedName>
    <definedName name="kkk_20_12_10_12" localSheetId="6">#REF!</definedName>
    <definedName name="kkk_20_12_10_12" localSheetId="4">#REF!</definedName>
    <definedName name="kkk_20_12_10_12">#REF!</definedName>
    <definedName name="kkk_20_12_10_7" localSheetId="6">#REF!</definedName>
    <definedName name="kkk_20_12_10_7" localSheetId="4">#REF!</definedName>
    <definedName name="kkk_20_12_10_7">#REF!</definedName>
    <definedName name="kkk_20_12_10_8" localSheetId="6">#REF!</definedName>
    <definedName name="kkk_20_12_10_8" localSheetId="4">#REF!</definedName>
    <definedName name="kkk_20_12_10_8">#REF!</definedName>
    <definedName name="kkk_20_12_12" localSheetId="6">#REF!</definedName>
    <definedName name="kkk_20_12_12" localSheetId="4">#REF!</definedName>
    <definedName name="kkk_20_12_12">#REF!</definedName>
    <definedName name="kkk_20_12_7" localSheetId="6">#REF!</definedName>
    <definedName name="kkk_20_12_7" localSheetId="4">#REF!</definedName>
    <definedName name="kkk_20_12_7">#REF!</definedName>
    <definedName name="kkk_20_12_8" localSheetId="6">#REF!</definedName>
    <definedName name="kkk_20_12_8" localSheetId="4">#REF!</definedName>
    <definedName name="kkk_20_12_8">#REF!</definedName>
    <definedName name="kkk_20_2" localSheetId="6">#REF!</definedName>
    <definedName name="kkk_20_2" localSheetId="4">#REF!</definedName>
    <definedName name="kkk_20_2">#REF!</definedName>
    <definedName name="kkk_20_3" localSheetId="6">#REF!</definedName>
    <definedName name="kkk_20_3" localSheetId="4">#REF!</definedName>
    <definedName name="kkk_20_3">#REF!</definedName>
    <definedName name="kkk_20_4" localSheetId="6">#REF!</definedName>
    <definedName name="kkk_20_4" localSheetId="4">#REF!</definedName>
    <definedName name="kkk_20_4">#REF!</definedName>
    <definedName name="kkk_20_7" localSheetId="6">#REF!</definedName>
    <definedName name="kkk_20_7" localSheetId="4">#REF!</definedName>
    <definedName name="kkk_20_7">#REF!</definedName>
    <definedName name="kkk_20_8" localSheetId="6">#REF!</definedName>
    <definedName name="kkk_20_8" localSheetId="4">#REF!</definedName>
    <definedName name="kkk_20_8">#REF!</definedName>
    <definedName name="kkk_20_9" localSheetId="6">#REF!</definedName>
    <definedName name="kkk_20_9" localSheetId="4">#REF!</definedName>
    <definedName name="kkk_20_9">#REF!</definedName>
    <definedName name="kkk_20_9_1">NA()</definedName>
    <definedName name="kkk_20_9_12" localSheetId="6">#REF!</definedName>
    <definedName name="kkk_20_9_12" localSheetId="4">#REF!</definedName>
    <definedName name="kkk_20_9_12">#REF!</definedName>
    <definedName name="kkk_20_9_7" localSheetId="6">#REF!</definedName>
    <definedName name="kkk_20_9_7" localSheetId="4">#REF!</definedName>
    <definedName name="kkk_20_9_7">#REF!</definedName>
    <definedName name="kkk_20_9_8" localSheetId="6">#REF!</definedName>
    <definedName name="kkk_20_9_8" localSheetId="4">#REF!</definedName>
    <definedName name="kkk_20_9_8">#REF!</definedName>
    <definedName name="kkk_3" localSheetId="6">#REF!</definedName>
    <definedName name="kkk_3" localSheetId="4">#REF!</definedName>
    <definedName name="kkk_3">#REF!</definedName>
    <definedName name="kkk_4" localSheetId="6">#REF!</definedName>
    <definedName name="kkk_4" localSheetId="4">#REF!</definedName>
    <definedName name="kkk_4">#REF!</definedName>
    <definedName name="kkk_7" localSheetId="6">#REF!</definedName>
    <definedName name="kkk_7" localSheetId="4">#REF!</definedName>
    <definedName name="kkk_7">#REF!</definedName>
    <definedName name="kkk_8" localSheetId="6">#REF!</definedName>
    <definedName name="kkk_8" localSheetId="4">#REF!</definedName>
    <definedName name="kkk_8">#REF!</definedName>
    <definedName name="kkk_9" localSheetId="6">#REF!</definedName>
    <definedName name="kkk_9" localSheetId="4">#REF!</definedName>
    <definedName name="kkk_9">#REF!</definedName>
    <definedName name="kkk_9_1">NA()</definedName>
    <definedName name="kkk_9_12" localSheetId="6">#REF!</definedName>
    <definedName name="kkk_9_12" localSheetId="4">#REF!</definedName>
    <definedName name="kkk_9_12">#REF!</definedName>
    <definedName name="kkk_9_7" localSheetId="6">#REF!</definedName>
    <definedName name="kkk_9_7" localSheetId="4">#REF!</definedName>
    <definedName name="kkk_9_7">#REF!</definedName>
    <definedName name="kkk_9_8" localSheetId="6">#REF!</definedName>
    <definedName name="kkk_9_8" localSheetId="4">#REF!</definedName>
    <definedName name="kkk_9_8">#REF!</definedName>
    <definedName name="kkkk" localSheetId="4">#REF!</definedName>
    <definedName name="kkkk">#REF!</definedName>
    <definedName name="KOTO0403" localSheetId="1">#REF!</definedName>
    <definedName name="KOTO0403" localSheetId="3">#REF!</definedName>
    <definedName name="KOTO0403">#REF!</definedName>
    <definedName name="KOTO0403_1" localSheetId="6">#REF!</definedName>
    <definedName name="KOTO0403_1" localSheetId="4">#REF!</definedName>
    <definedName name="KOTO0403_1">#REF!</definedName>
    <definedName name="KOTO0403_10" localSheetId="6">#REF!</definedName>
    <definedName name="KOTO0403_10" localSheetId="4">#REF!</definedName>
    <definedName name="KOTO0403_10">#REF!</definedName>
    <definedName name="KOTO0403_10_12" localSheetId="6">#REF!</definedName>
    <definedName name="KOTO0403_10_12" localSheetId="4">#REF!</definedName>
    <definedName name="KOTO0403_10_12">#REF!</definedName>
    <definedName name="KOTO0403_10_7" localSheetId="6">#REF!</definedName>
    <definedName name="KOTO0403_10_7" localSheetId="4">#REF!</definedName>
    <definedName name="KOTO0403_10_7">#REF!</definedName>
    <definedName name="KOTO0403_10_8" localSheetId="6">#REF!</definedName>
    <definedName name="KOTO0403_10_8" localSheetId="4">#REF!</definedName>
    <definedName name="KOTO0403_10_8">#REF!</definedName>
    <definedName name="KOTO0403_11" localSheetId="6">#REF!</definedName>
    <definedName name="KOTO0403_11" localSheetId="4">#REF!</definedName>
    <definedName name="KOTO0403_11">#REF!</definedName>
    <definedName name="KOTO0403_11_1" localSheetId="6">#REF!</definedName>
    <definedName name="KOTO0403_11_1" localSheetId="4">#REF!</definedName>
    <definedName name="KOTO0403_11_1">#REF!</definedName>
    <definedName name="KOTO0403_11_1_1" localSheetId="6">#REF!</definedName>
    <definedName name="KOTO0403_11_1_1" localSheetId="4">#REF!</definedName>
    <definedName name="KOTO0403_11_1_1">#REF!</definedName>
    <definedName name="KOTO0403_11_1_1_1">NA()</definedName>
    <definedName name="KOTO0403_11_1_1_12" localSheetId="6">#REF!</definedName>
    <definedName name="KOTO0403_11_1_1_12" localSheetId="4">#REF!</definedName>
    <definedName name="KOTO0403_11_1_1_12">#REF!</definedName>
    <definedName name="KOTO0403_11_1_1_2" localSheetId="6">#REF!</definedName>
    <definedName name="KOTO0403_11_1_1_2" localSheetId="4">#REF!</definedName>
    <definedName name="KOTO0403_11_1_1_2">#REF!</definedName>
    <definedName name="KOTO0403_11_1_1_7" localSheetId="6">#REF!</definedName>
    <definedName name="KOTO0403_11_1_1_7" localSheetId="4">#REF!</definedName>
    <definedName name="KOTO0403_11_1_1_7">#REF!</definedName>
    <definedName name="KOTO0403_11_1_1_8" localSheetId="6">#REF!</definedName>
    <definedName name="KOTO0403_11_1_1_8" localSheetId="4">#REF!</definedName>
    <definedName name="KOTO0403_11_1_1_8">#REF!</definedName>
    <definedName name="KOTO0403_11_1_12" localSheetId="6">#REF!</definedName>
    <definedName name="KOTO0403_11_1_12" localSheetId="4">#REF!</definedName>
    <definedName name="KOTO0403_11_1_12">#REF!</definedName>
    <definedName name="KOTO0403_11_1_2" localSheetId="6">#REF!</definedName>
    <definedName name="KOTO0403_11_1_2" localSheetId="4">#REF!</definedName>
    <definedName name="KOTO0403_11_1_2">#REF!</definedName>
    <definedName name="KOTO0403_11_1_7" localSheetId="6">#REF!</definedName>
    <definedName name="KOTO0403_11_1_7" localSheetId="4">#REF!</definedName>
    <definedName name="KOTO0403_11_1_7">#REF!</definedName>
    <definedName name="KOTO0403_11_1_8" localSheetId="6">#REF!</definedName>
    <definedName name="KOTO0403_11_1_8" localSheetId="4">#REF!</definedName>
    <definedName name="KOTO0403_11_1_8">#REF!</definedName>
    <definedName name="KOTO0403_11_12" localSheetId="6">#REF!</definedName>
    <definedName name="KOTO0403_11_12" localSheetId="4">#REF!</definedName>
    <definedName name="KOTO0403_11_12">#REF!</definedName>
    <definedName name="KOTO0403_11_3" localSheetId="6">#REF!</definedName>
    <definedName name="KOTO0403_11_3" localSheetId="4">#REF!</definedName>
    <definedName name="KOTO0403_11_3">#REF!</definedName>
    <definedName name="KOTO0403_11_3_12" localSheetId="6">#REF!</definedName>
    <definedName name="KOTO0403_11_3_12" localSheetId="4">#REF!</definedName>
    <definedName name="KOTO0403_11_3_12">#REF!</definedName>
    <definedName name="KOTO0403_11_3_2" localSheetId="6">#REF!</definedName>
    <definedName name="KOTO0403_11_3_2" localSheetId="4">#REF!</definedName>
    <definedName name="KOTO0403_11_3_2">#REF!</definedName>
    <definedName name="KOTO0403_11_3_7" localSheetId="6">#REF!</definedName>
    <definedName name="KOTO0403_11_3_7" localSheetId="4">#REF!</definedName>
    <definedName name="KOTO0403_11_3_7">#REF!</definedName>
    <definedName name="KOTO0403_11_3_8" localSheetId="6">#REF!</definedName>
    <definedName name="KOTO0403_11_3_8" localSheetId="4">#REF!</definedName>
    <definedName name="KOTO0403_11_3_8">#REF!</definedName>
    <definedName name="KOTO0403_11_5" localSheetId="6">#REF!</definedName>
    <definedName name="KOTO0403_11_5" localSheetId="4">#REF!</definedName>
    <definedName name="KOTO0403_11_5">#REF!</definedName>
    <definedName name="KOTO0403_11_5_12" localSheetId="6">#REF!</definedName>
    <definedName name="KOTO0403_11_5_12" localSheetId="4">#REF!</definedName>
    <definedName name="KOTO0403_11_5_12">#REF!</definedName>
    <definedName name="KOTO0403_11_5_2" localSheetId="6">#REF!</definedName>
    <definedName name="KOTO0403_11_5_2" localSheetId="4">#REF!</definedName>
    <definedName name="KOTO0403_11_5_2">#REF!</definedName>
    <definedName name="KOTO0403_11_5_7" localSheetId="6">#REF!</definedName>
    <definedName name="KOTO0403_11_5_7" localSheetId="4">#REF!</definedName>
    <definedName name="KOTO0403_11_5_7">#REF!</definedName>
    <definedName name="KOTO0403_11_5_8" localSheetId="6">#REF!</definedName>
    <definedName name="KOTO0403_11_5_8" localSheetId="4">#REF!</definedName>
    <definedName name="KOTO0403_11_5_8">#REF!</definedName>
    <definedName name="KOTO0403_11_7" localSheetId="6">#REF!</definedName>
    <definedName name="KOTO0403_11_7" localSheetId="4">#REF!</definedName>
    <definedName name="KOTO0403_11_7">#REF!</definedName>
    <definedName name="KOTO0403_11_8" localSheetId="6">#REF!</definedName>
    <definedName name="KOTO0403_11_8" localSheetId="4">#REF!</definedName>
    <definedName name="KOTO0403_11_8">#REF!</definedName>
    <definedName name="KOTO0403_12" localSheetId="1">#REF!</definedName>
    <definedName name="KOTO0403_12" localSheetId="3">#REF!</definedName>
    <definedName name="KOTO0403_12">#REF!</definedName>
    <definedName name="KOTO0403_121" localSheetId="6">#REF!</definedName>
    <definedName name="KOTO0403_121" localSheetId="4">#REF!</definedName>
    <definedName name="KOTO0403_121">#REF!</definedName>
    <definedName name="KOTO0403_12_1">NA()</definedName>
    <definedName name="KOTO0403_12_10" localSheetId="6">#REF!</definedName>
    <definedName name="KOTO0403_12_10" localSheetId="4">#REF!</definedName>
    <definedName name="KOTO0403_12_10">#REF!</definedName>
    <definedName name="KOTO0403_12_10_12" localSheetId="6">#REF!</definedName>
    <definedName name="KOTO0403_12_10_12" localSheetId="4">#REF!</definedName>
    <definedName name="KOTO0403_12_10_12">#REF!</definedName>
    <definedName name="KOTO0403_12_10_7" localSheetId="6">#REF!</definedName>
    <definedName name="KOTO0403_12_10_7" localSheetId="4">#REF!</definedName>
    <definedName name="KOTO0403_12_10_7">#REF!</definedName>
    <definedName name="KOTO0403_12_10_8" localSheetId="6">#REF!</definedName>
    <definedName name="KOTO0403_12_10_8" localSheetId="4">#REF!</definedName>
    <definedName name="KOTO0403_12_10_8">#REF!</definedName>
    <definedName name="KOTO0403_12_12" localSheetId="6">#REF!</definedName>
    <definedName name="KOTO0403_12_12" localSheetId="4">#REF!</definedName>
    <definedName name="KOTO0403_12_12">#REF!</definedName>
    <definedName name="KOTO0403_12_7" localSheetId="6">#REF!</definedName>
    <definedName name="KOTO0403_12_7" localSheetId="4">#REF!</definedName>
    <definedName name="KOTO0403_12_7">#REF!</definedName>
    <definedName name="KOTO0403_12_8" localSheetId="6">#REF!</definedName>
    <definedName name="KOTO0403_12_8" localSheetId="4">#REF!</definedName>
    <definedName name="KOTO0403_12_8">#REF!</definedName>
    <definedName name="KOTO0403_2" localSheetId="1">#REF!</definedName>
    <definedName name="KOTO0403_2" localSheetId="3">#REF!</definedName>
    <definedName name="KOTO0403_2">#REF!</definedName>
    <definedName name="KOTO0403_2_1" localSheetId="6">#REF!</definedName>
    <definedName name="KOTO0403_2_1" localSheetId="4">#REF!</definedName>
    <definedName name="KOTO0403_2_1">#REF!</definedName>
    <definedName name="KOTO0403_2_11" localSheetId="6">#REF!</definedName>
    <definedName name="KOTO0403_2_11" localSheetId="4">#REF!</definedName>
    <definedName name="KOTO0403_2_11">#REF!</definedName>
    <definedName name="KOTO0403_2_1_1" localSheetId="4">#REF!</definedName>
    <definedName name="KOTO0403_2_1_1">#REF!</definedName>
    <definedName name="KOTO0403_2_10" localSheetId="6">#REF!</definedName>
    <definedName name="KOTO0403_2_10" localSheetId="4">#REF!</definedName>
    <definedName name="KOTO0403_2_10">#REF!</definedName>
    <definedName name="KOTO0403_2_10_12" localSheetId="6">#REF!</definedName>
    <definedName name="KOTO0403_2_10_12" localSheetId="4">#REF!</definedName>
    <definedName name="KOTO0403_2_10_12">#REF!</definedName>
    <definedName name="KOTO0403_2_10_7" localSheetId="6">#REF!</definedName>
    <definedName name="KOTO0403_2_10_7" localSheetId="4">#REF!</definedName>
    <definedName name="KOTO0403_2_10_7">#REF!</definedName>
    <definedName name="KOTO0403_2_10_8" localSheetId="6">#REF!</definedName>
    <definedName name="KOTO0403_2_10_8" localSheetId="4">#REF!</definedName>
    <definedName name="KOTO0403_2_10_8">#REF!</definedName>
    <definedName name="KOTO0403_2_11" localSheetId="6">#REF!</definedName>
    <definedName name="KOTO0403_2_11" localSheetId="4">#REF!</definedName>
    <definedName name="KOTO0403_2_11">#REF!</definedName>
    <definedName name="KOTO0403_2_11_1" localSheetId="6">#REF!</definedName>
    <definedName name="KOTO0403_2_11_1" localSheetId="4">#REF!</definedName>
    <definedName name="KOTO0403_2_11_1">#REF!</definedName>
    <definedName name="KOTO0403_2_11_1_1" localSheetId="6">#REF!</definedName>
    <definedName name="KOTO0403_2_11_1_1" localSheetId="4">#REF!</definedName>
    <definedName name="KOTO0403_2_11_1_1">#REF!</definedName>
    <definedName name="KOTO0403_2_11_1_1_1">NA()</definedName>
    <definedName name="KOTO0403_2_11_1_1_12" localSheetId="6">#REF!</definedName>
    <definedName name="KOTO0403_2_11_1_1_12" localSheetId="4">#REF!</definedName>
    <definedName name="KOTO0403_2_11_1_1_12">#REF!</definedName>
    <definedName name="KOTO0403_2_11_1_1_2" localSheetId="6">#REF!</definedName>
    <definedName name="KOTO0403_2_11_1_1_2" localSheetId="4">#REF!</definedName>
    <definedName name="KOTO0403_2_11_1_1_2">#REF!</definedName>
    <definedName name="KOTO0403_2_11_1_1_7" localSheetId="6">#REF!</definedName>
    <definedName name="KOTO0403_2_11_1_1_7" localSheetId="4">#REF!</definedName>
    <definedName name="KOTO0403_2_11_1_1_7">#REF!</definedName>
    <definedName name="KOTO0403_2_11_1_1_8" localSheetId="6">#REF!</definedName>
    <definedName name="KOTO0403_2_11_1_1_8" localSheetId="4">#REF!</definedName>
    <definedName name="KOTO0403_2_11_1_1_8">#REF!</definedName>
    <definedName name="KOTO0403_2_11_1_12" localSheetId="6">#REF!</definedName>
    <definedName name="KOTO0403_2_11_1_12" localSheetId="4">#REF!</definedName>
    <definedName name="KOTO0403_2_11_1_12">#REF!</definedName>
    <definedName name="KOTO0403_2_11_1_2" localSheetId="6">#REF!</definedName>
    <definedName name="KOTO0403_2_11_1_2" localSheetId="4">#REF!</definedName>
    <definedName name="KOTO0403_2_11_1_2">#REF!</definedName>
    <definedName name="KOTO0403_2_11_1_7" localSheetId="6">#REF!</definedName>
    <definedName name="KOTO0403_2_11_1_7" localSheetId="4">#REF!</definedName>
    <definedName name="KOTO0403_2_11_1_7">#REF!</definedName>
    <definedName name="KOTO0403_2_11_1_8" localSheetId="6">#REF!</definedName>
    <definedName name="KOTO0403_2_11_1_8" localSheetId="4">#REF!</definedName>
    <definedName name="KOTO0403_2_11_1_8">#REF!</definedName>
    <definedName name="KOTO0403_2_11_12" localSheetId="6">#REF!</definedName>
    <definedName name="KOTO0403_2_11_12" localSheetId="4">#REF!</definedName>
    <definedName name="KOTO0403_2_11_12">#REF!</definedName>
    <definedName name="KOTO0403_2_11_3" localSheetId="6">#REF!</definedName>
    <definedName name="KOTO0403_2_11_3" localSheetId="4">#REF!</definedName>
    <definedName name="KOTO0403_2_11_3">#REF!</definedName>
    <definedName name="KOTO0403_2_11_3_12" localSheetId="6">#REF!</definedName>
    <definedName name="KOTO0403_2_11_3_12" localSheetId="4">#REF!</definedName>
    <definedName name="KOTO0403_2_11_3_12">#REF!</definedName>
    <definedName name="KOTO0403_2_11_3_2" localSheetId="6">#REF!</definedName>
    <definedName name="KOTO0403_2_11_3_2" localSheetId="4">#REF!</definedName>
    <definedName name="KOTO0403_2_11_3_2">#REF!</definedName>
    <definedName name="KOTO0403_2_11_3_7" localSheetId="6">#REF!</definedName>
    <definedName name="KOTO0403_2_11_3_7" localSheetId="4">#REF!</definedName>
    <definedName name="KOTO0403_2_11_3_7">#REF!</definedName>
    <definedName name="KOTO0403_2_11_3_8" localSheetId="6">#REF!</definedName>
    <definedName name="KOTO0403_2_11_3_8" localSheetId="4">#REF!</definedName>
    <definedName name="KOTO0403_2_11_3_8">#REF!</definedName>
    <definedName name="KOTO0403_2_11_5" localSheetId="6">#REF!</definedName>
    <definedName name="KOTO0403_2_11_5" localSheetId="4">#REF!</definedName>
    <definedName name="KOTO0403_2_11_5">#REF!</definedName>
    <definedName name="KOTO0403_2_11_5_12" localSheetId="6">#REF!</definedName>
    <definedName name="KOTO0403_2_11_5_12" localSheetId="4">#REF!</definedName>
    <definedName name="KOTO0403_2_11_5_12">#REF!</definedName>
    <definedName name="KOTO0403_2_11_5_2" localSheetId="6">#REF!</definedName>
    <definedName name="KOTO0403_2_11_5_2" localSheetId="4">#REF!</definedName>
    <definedName name="KOTO0403_2_11_5_2">#REF!</definedName>
    <definedName name="KOTO0403_2_11_5_7" localSheetId="6">#REF!</definedName>
    <definedName name="KOTO0403_2_11_5_7" localSheetId="4">#REF!</definedName>
    <definedName name="KOTO0403_2_11_5_7">#REF!</definedName>
    <definedName name="KOTO0403_2_11_5_8" localSheetId="6">#REF!</definedName>
    <definedName name="KOTO0403_2_11_5_8" localSheetId="4">#REF!</definedName>
    <definedName name="KOTO0403_2_11_5_8">#REF!</definedName>
    <definedName name="KOTO0403_2_11_7" localSheetId="6">#REF!</definedName>
    <definedName name="KOTO0403_2_11_7" localSheetId="4">#REF!</definedName>
    <definedName name="KOTO0403_2_11_7">#REF!</definedName>
    <definedName name="KOTO0403_2_11_8" localSheetId="6">#REF!</definedName>
    <definedName name="KOTO0403_2_11_8" localSheetId="4">#REF!</definedName>
    <definedName name="KOTO0403_2_11_8">#REF!</definedName>
    <definedName name="KOTO0403_2_12" localSheetId="1">#REF!</definedName>
    <definedName name="KOTO0403_2_12" localSheetId="3">#REF!</definedName>
    <definedName name="KOTO0403_2_12">#REF!</definedName>
    <definedName name="KOTO0403_2_121" localSheetId="6">#REF!</definedName>
    <definedName name="KOTO0403_2_121" localSheetId="4">#REF!</definedName>
    <definedName name="KOTO0403_2_121">#REF!</definedName>
    <definedName name="KOTO0403_2_12_1">NA()</definedName>
    <definedName name="KOTO0403_2_12_10" localSheetId="6">#REF!</definedName>
    <definedName name="KOTO0403_2_12_10" localSheetId="4">#REF!</definedName>
    <definedName name="KOTO0403_2_12_10">#REF!</definedName>
    <definedName name="KOTO0403_2_12_10_12" localSheetId="6">#REF!</definedName>
    <definedName name="KOTO0403_2_12_10_12" localSheetId="4">#REF!</definedName>
    <definedName name="KOTO0403_2_12_10_12">#REF!</definedName>
    <definedName name="KOTO0403_2_12_10_7" localSheetId="6">#REF!</definedName>
    <definedName name="KOTO0403_2_12_10_7" localSheetId="4">#REF!</definedName>
    <definedName name="KOTO0403_2_12_10_7">#REF!</definedName>
    <definedName name="KOTO0403_2_12_10_8" localSheetId="6">#REF!</definedName>
    <definedName name="KOTO0403_2_12_10_8" localSheetId="4">#REF!</definedName>
    <definedName name="KOTO0403_2_12_10_8">#REF!</definedName>
    <definedName name="KOTO0403_2_12_12" localSheetId="6">#REF!</definedName>
    <definedName name="KOTO0403_2_12_12" localSheetId="4">#REF!</definedName>
    <definedName name="KOTO0403_2_12_12">#REF!</definedName>
    <definedName name="KOTO0403_2_12_7" localSheetId="6">#REF!</definedName>
    <definedName name="KOTO0403_2_12_7" localSheetId="4">#REF!</definedName>
    <definedName name="KOTO0403_2_12_7">#REF!</definedName>
    <definedName name="KOTO0403_2_12_8" localSheetId="6">#REF!</definedName>
    <definedName name="KOTO0403_2_12_8" localSheetId="4">#REF!</definedName>
    <definedName name="KOTO0403_2_12_8">#REF!</definedName>
    <definedName name="KOTO0403_2_2" localSheetId="6">#REF!</definedName>
    <definedName name="KOTO0403_2_2" localSheetId="4">#REF!</definedName>
    <definedName name="KOTO0403_2_2">#REF!</definedName>
    <definedName name="KOTO0403_2_3" localSheetId="6">#REF!</definedName>
    <definedName name="KOTO0403_2_3" localSheetId="4">#REF!</definedName>
    <definedName name="KOTO0403_2_3">#REF!</definedName>
    <definedName name="KOTO0403_2_4" localSheetId="6">#REF!</definedName>
    <definedName name="KOTO0403_2_4" localSheetId="4">#REF!</definedName>
    <definedName name="KOTO0403_2_4">#REF!</definedName>
    <definedName name="KOTO0403_2_7" localSheetId="6">#REF!</definedName>
    <definedName name="KOTO0403_2_7" localSheetId="4">#REF!</definedName>
    <definedName name="KOTO0403_2_7">#REF!</definedName>
    <definedName name="KOTO0403_2_8" localSheetId="6">#REF!</definedName>
    <definedName name="KOTO0403_2_8" localSheetId="4">#REF!</definedName>
    <definedName name="KOTO0403_2_8">#REF!</definedName>
    <definedName name="KOTO0403_2_9" localSheetId="6">#REF!</definedName>
    <definedName name="KOTO0403_2_9" localSheetId="4">#REF!</definedName>
    <definedName name="KOTO0403_2_9">#REF!</definedName>
    <definedName name="KOTO0403_2_9_1">NA()</definedName>
    <definedName name="KOTO0403_2_9_12" localSheetId="6">#REF!</definedName>
    <definedName name="KOTO0403_2_9_12" localSheetId="4">#REF!</definedName>
    <definedName name="KOTO0403_2_9_12">#REF!</definedName>
    <definedName name="KOTO0403_2_9_7" localSheetId="6">#REF!</definedName>
    <definedName name="KOTO0403_2_9_7" localSheetId="4">#REF!</definedName>
    <definedName name="KOTO0403_2_9_7">#REF!</definedName>
    <definedName name="KOTO0403_2_9_8" localSheetId="6">#REF!</definedName>
    <definedName name="KOTO0403_2_9_8" localSheetId="4">#REF!</definedName>
    <definedName name="KOTO0403_2_9_8">#REF!</definedName>
    <definedName name="KOTO0403_20" localSheetId="1">#REF!</definedName>
    <definedName name="KOTO0403_20" localSheetId="3">#REF!</definedName>
    <definedName name="KOTO0403_20">#REF!</definedName>
    <definedName name="KOTO0403_20_1" localSheetId="6">#REF!</definedName>
    <definedName name="KOTO0403_20_1" localSheetId="4">#REF!</definedName>
    <definedName name="KOTO0403_20_1">#REF!</definedName>
    <definedName name="KOTO0403_20_10" localSheetId="6">#REF!</definedName>
    <definedName name="KOTO0403_20_10" localSheetId="4">#REF!</definedName>
    <definedName name="KOTO0403_20_10">#REF!</definedName>
    <definedName name="KOTO0403_20_10_12" localSheetId="6">#REF!</definedName>
    <definedName name="KOTO0403_20_10_12" localSheetId="4">#REF!</definedName>
    <definedName name="KOTO0403_20_10_12">#REF!</definedName>
    <definedName name="KOTO0403_20_10_7" localSheetId="6">#REF!</definedName>
    <definedName name="KOTO0403_20_10_7" localSheetId="4">#REF!</definedName>
    <definedName name="KOTO0403_20_10_7">#REF!</definedName>
    <definedName name="KOTO0403_20_10_8" localSheetId="6">#REF!</definedName>
    <definedName name="KOTO0403_20_10_8" localSheetId="4">#REF!</definedName>
    <definedName name="KOTO0403_20_10_8">#REF!</definedName>
    <definedName name="KOTO0403_20_11" localSheetId="6">#REF!</definedName>
    <definedName name="KOTO0403_20_11" localSheetId="4">#REF!</definedName>
    <definedName name="KOTO0403_20_11">#REF!</definedName>
    <definedName name="KOTO0403_20_11_1" localSheetId="6">#REF!</definedName>
    <definedName name="KOTO0403_20_11_1" localSheetId="4">#REF!</definedName>
    <definedName name="KOTO0403_20_11_1">#REF!</definedName>
    <definedName name="KOTO0403_20_11_1_1" localSheetId="6">#REF!</definedName>
    <definedName name="KOTO0403_20_11_1_1" localSheetId="4">#REF!</definedName>
    <definedName name="KOTO0403_20_11_1_1">#REF!</definedName>
    <definedName name="KOTO0403_20_11_1_1_1">NA()</definedName>
    <definedName name="KOTO0403_20_11_1_1_12" localSheetId="6">#REF!</definedName>
    <definedName name="KOTO0403_20_11_1_1_12" localSheetId="4">#REF!</definedName>
    <definedName name="KOTO0403_20_11_1_1_12">#REF!</definedName>
    <definedName name="KOTO0403_20_11_1_1_2" localSheetId="6">#REF!</definedName>
    <definedName name="KOTO0403_20_11_1_1_2" localSheetId="4">#REF!</definedName>
    <definedName name="KOTO0403_20_11_1_1_2">#REF!</definedName>
    <definedName name="KOTO0403_20_11_1_1_7" localSheetId="6">#REF!</definedName>
    <definedName name="KOTO0403_20_11_1_1_7" localSheetId="4">#REF!</definedName>
    <definedName name="KOTO0403_20_11_1_1_7">#REF!</definedName>
    <definedName name="KOTO0403_20_11_1_1_8" localSheetId="6">#REF!</definedName>
    <definedName name="KOTO0403_20_11_1_1_8" localSheetId="4">#REF!</definedName>
    <definedName name="KOTO0403_20_11_1_1_8">#REF!</definedName>
    <definedName name="KOTO0403_20_11_1_12" localSheetId="6">#REF!</definedName>
    <definedName name="KOTO0403_20_11_1_12" localSheetId="4">#REF!</definedName>
    <definedName name="KOTO0403_20_11_1_12">#REF!</definedName>
    <definedName name="KOTO0403_20_11_1_2" localSheetId="6">#REF!</definedName>
    <definedName name="KOTO0403_20_11_1_2" localSheetId="4">#REF!</definedName>
    <definedName name="KOTO0403_20_11_1_2">#REF!</definedName>
    <definedName name="KOTO0403_20_11_1_7" localSheetId="6">#REF!</definedName>
    <definedName name="KOTO0403_20_11_1_7" localSheetId="4">#REF!</definedName>
    <definedName name="KOTO0403_20_11_1_7">#REF!</definedName>
    <definedName name="KOTO0403_20_11_1_8" localSheetId="6">#REF!</definedName>
    <definedName name="KOTO0403_20_11_1_8" localSheetId="4">#REF!</definedName>
    <definedName name="KOTO0403_20_11_1_8">#REF!</definedName>
    <definedName name="KOTO0403_20_11_12" localSheetId="6">#REF!</definedName>
    <definedName name="KOTO0403_20_11_12" localSheetId="4">#REF!</definedName>
    <definedName name="KOTO0403_20_11_12">#REF!</definedName>
    <definedName name="KOTO0403_20_11_3" localSheetId="6">#REF!</definedName>
    <definedName name="KOTO0403_20_11_3" localSheetId="4">#REF!</definedName>
    <definedName name="KOTO0403_20_11_3">#REF!</definedName>
    <definedName name="KOTO0403_20_11_3_12" localSheetId="6">#REF!</definedName>
    <definedName name="KOTO0403_20_11_3_12" localSheetId="4">#REF!</definedName>
    <definedName name="KOTO0403_20_11_3_12">#REF!</definedName>
    <definedName name="KOTO0403_20_11_3_2" localSheetId="6">#REF!</definedName>
    <definedName name="KOTO0403_20_11_3_2" localSheetId="4">#REF!</definedName>
    <definedName name="KOTO0403_20_11_3_2">#REF!</definedName>
    <definedName name="KOTO0403_20_11_3_7" localSheetId="6">#REF!</definedName>
    <definedName name="KOTO0403_20_11_3_7" localSheetId="4">#REF!</definedName>
    <definedName name="KOTO0403_20_11_3_7">#REF!</definedName>
    <definedName name="KOTO0403_20_11_3_8" localSheetId="6">#REF!</definedName>
    <definedName name="KOTO0403_20_11_3_8" localSheetId="4">#REF!</definedName>
    <definedName name="KOTO0403_20_11_3_8">#REF!</definedName>
    <definedName name="KOTO0403_20_11_5" localSheetId="6">#REF!</definedName>
    <definedName name="KOTO0403_20_11_5" localSheetId="4">#REF!</definedName>
    <definedName name="KOTO0403_20_11_5">#REF!</definedName>
    <definedName name="KOTO0403_20_11_5_12" localSheetId="6">#REF!</definedName>
    <definedName name="KOTO0403_20_11_5_12" localSheetId="4">#REF!</definedName>
    <definedName name="KOTO0403_20_11_5_12">#REF!</definedName>
    <definedName name="KOTO0403_20_11_5_2" localSheetId="6">#REF!</definedName>
    <definedName name="KOTO0403_20_11_5_2" localSheetId="4">#REF!</definedName>
    <definedName name="KOTO0403_20_11_5_2">#REF!</definedName>
    <definedName name="KOTO0403_20_11_5_7" localSheetId="6">#REF!</definedName>
    <definedName name="KOTO0403_20_11_5_7" localSheetId="4">#REF!</definedName>
    <definedName name="KOTO0403_20_11_5_7">#REF!</definedName>
    <definedName name="KOTO0403_20_11_5_8" localSheetId="6">#REF!</definedName>
    <definedName name="KOTO0403_20_11_5_8" localSheetId="4">#REF!</definedName>
    <definedName name="KOTO0403_20_11_5_8">#REF!</definedName>
    <definedName name="KOTO0403_20_11_7" localSheetId="6">#REF!</definedName>
    <definedName name="KOTO0403_20_11_7" localSheetId="4">#REF!</definedName>
    <definedName name="KOTO0403_20_11_7">#REF!</definedName>
    <definedName name="KOTO0403_20_11_8" localSheetId="6">#REF!</definedName>
    <definedName name="KOTO0403_20_11_8" localSheetId="4">#REF!</definedName>
    <definedName name="KOTO0403_20_11_8">#REF!</definedName>
    <definedName name="KOTO0403_20_12" localSheetId="1">#REF!</definedName>
    <definedName name="KOTO0403_20_12" localSheetId="3">#REF!</definedName>
    <definedName name="KOTO0403_20_12">#REF!</definedName>
    <definedName name="KOTO0403_20_121" localSheetId="6">#REF!</definedName>
    <definedName name="KOTO0403_20_121" localSheetId="4">#REF!</definedName>
    <definedName name="KOTO0403_20_121">#REF!</definedName>
    <definedName name="KOTO0403_20_12_1">NA()</definedName>
    <definedName name="KOTO0403_20_12_10" localSheetId="6">#REF!</definedName>
    <definedName name="KOTO0403_20_12_10" localSheetId="4">#REF!</definedName>
    <definedName name="KOTO0403_20_12_10">#REF!</definedName>
    <definedName name="KOTO0403_20_12_10_12" localSheetId="6">#REF!</definedName>
    <definedName name="KOTO0403_20_12_10_12" localSheetId="4">#REF!</definedName>
    <definedName name="KOTO0403_20_12_10_12">#REF!</definedName>
    <definedName name="KOTO0403_20_12_10_7" localSheetId="6">#REF!</definedName>
    <definedName name="KOTO0403_20_12_10_7" localSheetId="4">#REF!</definedName>
    <definedName name="KOTO0403_20_12_10_7">#REF!</definedName>
    <definedName name="KOTO0403_20_12_10_8" localSheetId="6">#REF!</definedName>
    <definedName name="KOTO0403_20_12_10_8" localSheetId="4">#REF!</definedName>
    <definedName name="KOTO0403_20_12_10_8">#REF!</definedName>
    <definedName name="KOTO0403_20_12_12" localSheetId="6">#REF!</definedName>
    <definedName name="KOTO0403_20_12_12" localSheetId="4">#REF!</definedName>
    <definedName name="KOTO0403_20_12_12">#REF!</definedName>
    <definedName name="KOTO0403_20_12_7" localSheetId="6">#REF!</definedName>
    <definedName name="KOTO0403_20_12_7" localSheetId="4">#REF!</definedName>
    <definedName name="KOTO0403_20_12_7">#REF!</definedName>
    <definedName name="KOTO0403_20_12_8" localSheetId="6">#REF!</definedName>
    <definedName name="KOTO0403_20_12_8" localSheetId="4">#REF!</definedName>
    <definedName name="KOTO0403_20_12_8">#REF!</definedName>
    <definedName name="KOTO0403_20_2" localSheetId="6">#REF!</definedName>
    <definedName name="KOTO0403_20_2" localSheetId="4">#REF!</definedName>
    <definedName name="KOTO0403_20_2">#REF!</definedName>
    <definedName name="KOTO0403_20_3" localSheetId="6">#REF!</definedName>
    <definedName name="KOTO0403_20_3" localSheetId="4">#REF!</definedName>
    <definedName name="KOTO0403_20_3">#REF!</definedName>
    <definedName name="KOTO0403_20_4" localSheetId="6">#REF!</definedName>
    <definedName name="KOTO0403_20_4" localSheetId="4">#REF!</definedName>
    <definedName name="KOTO0403_20_4">#REF!</definedName>
    <definedName name="KOTO0403_20_7" localSheetId="6">#REF!</definedName>
    <definedName name="KOTO0403_20_7" localSheetId="4">#REF!</definedName>
    <definedName name="KOTO0403_20_7">#REF!</definedName>
    <definedName name="KOTO0403_20_8" localSheetId="6">#REF!</definedName>
    <definedName name="KOTO0403_20_8" localSheetId="4">#REF!</definedName>
    <definedName name="KOTO0403_20_8">#REF!</definedName>
    <definedName name="KOTO0403_20_9" localSheetId="6">#REF!</definedName>
    <definedName name="KOTO0403_20_9" localSheetId="4">#REF!</definedName>
    <definedName name="KOTO0403_20_9">#REF!</definedName>
    <definedName name="KOTO0403_20_9_1">NA()</definedName>
    <definedName name="KOTO0403_20_9_12" localSheetId="6">#REF!</definedName>
    <definedName name="KOTO0403_20_9_12" localSheetId="4">#REF!</definedName>
    <definedName name="KOTO0403_20_9_12">#REF!</definedName>
    <definedName name="KOTO0403_20_9_7" localSheetId="6">#REF!</definedName>
    <definedName name="KOTO0403_20_9_7" localSheetId="4">#REF!</definedName>
    <definedName name="KOTO0403_20_9_7">#REF!</definedName>
    <definedName name="KOTO0403_20_9_8" localSheetId="6">#REF!</definedName>
    <definedName name="KOTO0403_20_9_8" localSheetId="4">#REF!</definedName>
    <definedName name="KOTO0403_20_9_8">#REF!</definedName>
    <definedName name="KOTO0403_3" localSheetId="6">#REF!</definedName>
    <definedName name="KOTO0403_3" localSheetId="4">#REF!</definedName>
    <definedName name="KOTO0403_3">#REF!</definedName>
    <definedName name="KOTO0403_4" localSheetId="6">#REF!</definedName>
    <definedName name="KOTO0403_4" localSheetId="4">#REF!</definedName>
    <definedName name="KOTO0403_4">#REF!</definedName>
    <definedName name="KOTO0403_7" localSheetId="6">#REF!</definedName>
    <definedName name="KOTO0403_7" localSheetId="4">#REF!</definedName>
    <definedName name="KOTO0403_7">#REF!</definedName>
    <definedName name="KOTO0403_8" localSheetId="6">#REF!</definedName>
    <definedName name="KOTO0403_8" localSheetId="4">#REF!</definedName>
    <definedName name="KOTO0403_8">#REF!</definedName>
    <definedName name="KOTO0403_9" localSheetId="6">#REF!</definedName>
    <definedName name="KOTO0403_9" localSheetId="4">#REF!</definedName>
    <definedName name="KOTO0403_9">#REF!</definedName>
    <definedName name="KOTO0403_9_1">NA()</definedName>
    <definedName name="KOTO0403_9_12" localSheetId="6">#REF!</definedName>
    <definedName name="KOTO0403_9_12" localSheetId="4">#REF!</definedName>
    <definedName name="KOTO0403_9_12">#REF!</definedName>
    <definedName name="KOTO0403_9_7" localSheetId="6">#REF!</definedName>
    <definedName name="KOTO0403_9_7" localSheetId="4">#REF!</definedName>
    <definedName name="KOTO0403_9_7">#REF!</definedName>
    <definedName name="KOTO0403_9_8" localSheetId="6">#REF!</definedName>
    <definedName name="KOTO0403_9_8" localSheetId="4">#REF!</definedName>
    <definedName name="KOTO0403_9_8">#REF!</definedName>
    <definedName name="mérlegek" localSheetId="6">#REF!</definedName>
    <definedName name="mérlegek" localSheetId="4">#REF!</definedName>
    <definedName name="mérlegek">#REF!</definedName>
    <definedName name="mérlegek_1">NA()</definedName>
    <definedName name="mérlegek_12" localSheetId="6">#REF!</definedName>
    <definedName name="mérlegek_12" localSheetId="4">#REF!</definedName>
    <definedName name="mérlegek_12">#REF!</definedName>
    <definedName name="mérlegek_7" localSheetId="6">#REF!</definedName>
    <definedName name="mérlegek_7" localSheetId="4">#REF!</definedName>
    <definedName name="mérlegek_7">#REF!</definedName>
    <definedName name="mérlegek_8" localSheetId="6">#REF!</definedName>
    <definedName name="mérlegek_8" localSheetId="4">#REF!</definedName>
    <definedName name="mérlegek_8">#REF!</definedName>
    <definedName name="mm" localSheetId="4">#REF!</definedName>
    <definedName name="mm">#REF!</definedName>
    <definedName name="_xlnm.Print_Titles" localSheetId="1">'intézményi.részl. '!$5:$6</definedName>
    <definedName name="_xlnm.Print_Titles" localSheetId="2">'kötelező+nem kötelező'!$4:$6</definedName>
    <definedName name="_xlnm.Print_Area" localSheetId="5">'Beruh,felúj '!$A$1:$J$65</definedName>
    <definedName name="_xlnm.Print_Area" localSheetId="8">'Célf. '!$A$1:$I$28</definedName>
    <definedName name="_xlnm.Print_Area" localSheetId="0">'főösszesítő'!$A$1:$T$53</definedName>
    <definedName name="_xlnm.Print_Area" localSheetId="9">'Hitel '!$A$1:$H$45</definedName>
    <definedName name="_xlnm.Print_Area" localSheetId="6">'Int.beruh'!$A$1:$G$29</definedName>
    <definedName name="_xlnm.Print_Area" localSheetId="1">'intézményi.részl. '!$A$1:$T$302</definedName>
    <definedName name="_xlnm.Print_Area" localSheetId="13">'kölcsön,közv.t.'!$A$1:$H$54</definedName>
    <definedName name="_xlnm.Print_Area" localSheetId="10">'köt.váll.'!$A$1:$D$16</definedName>
    <definedName name="_xlnm.Print_Area" localSheetId="2">'kötelező+nem kötelező'!$A$1:$AA$34</definedName>
    <definedName name="_xlnm.Print_Area" localSheetId="11">'létszám '!$A$1:$K$28</definedName>
    <definedName name="_xlnm.Print_Area" localSheetId="12">'Likvid '!$A$1:$N$39</definedName>
    <definedName name="_xlnm.Print_Area" localSheetId="3">'önk.szakf. '!$A$1:$R$18</definedName>
    <definedName name="_xlnm.Print_Area" localSheetId="7">'Pe.átad., Kölcsön'!$A$1:$I$60</definedName>
    <definedName name="_xlnm.Print_Area" localSheetId="4">'Társ.szoc.p.j'!$A$1:$M$24</definedName>
    <definedName name="PHbev" localSheetId="6">#REF!</definedName>
    <definedName name="PHbev" localSheetId="4">#REF!</definedName>
    <definedName name="PHbev">#REF!</definedName>
    <definedName name="PHbev_12" localSheetId="6">#REF!</definedName>
    <definedName name="PHbev_12" localSheetId="4">#REF!</definedName>
    <definedName name="PHbev_12">#REF!</definedName>
    <definedName name="PHbev_2" localSheetId="6">#REF!</definedName>
    <definedName name="PHbev_2" localSheetId="4">#REF!</definedName>
    <definedName name="PHbev_2">#REF!</definedName>
    <definedName name="PHbev_8" localSheetId="6">#REF!</definedName>
    <definedName name="PHbev_8" localSheetId="4">#REF!</definedName>
    <definedName name="PHbev_8">#REF!</definedName>
    <definedName name="tábla" localSheetId="6">#REF!</definedName>
    <definedName name="tábla" localSheetId="4">#REF!</definedName>
    <definedName name="tábla">#REF!</definedName>
    <definedName name="új" localSheetId="6">#REF!</definedName>
    <definedName name="új" localSheetId="4">#REF!</definedName>
    <definedName name="új">#REF!</definedName>
    <definedName name="új_12" localSheetId="6">#REF!</definedName>
    <definedName name="új_12" localSheetId="4">#REF!</definedName>
    <definedName name="új_12">#REF!</definedName>
    <definedName name="új_2" localSheetId="6">#REF!</definedName>
    <definedName name="új_2" localSheetId="4">#REF!</definedName>
    <definedName name="új_2">#REF!</definedName>
    <definedName name="új_8" localSheetId="6">#REF!</definedName>
    <definedName name="új_8" localSheetId="4">#REF!</definedName>
    <definedName name="új_8">#REF!</definedName>
    <definedName name="új2" localSheetId="6">#REF!</definedName>
    <definedName name="új2" localSheetId="4">#REF!</definedName>
    <definedName name="új2">#REF!</definedName>
    <definedName name="új2_12" localSheetId="6">#REF!</definedName>
    <definedName name="új2_12" localSheetId="4">#REF!</definedName>
    <definedName name="új2_12">#REF!</definedName>
    <definedName name="új2_2" localSheetId="6">#REF!</definedName>
    <definedName name="új2_2" localSheetId="4">#REF!</definedName>
    <definedName name="új2_2">#REF!</definedName>
    <definedName name="új2_8" localSheetId="6">#REF!</definedName>
    <definedName name="új2_8" localSheetId="4">#REF!</definedName>
    <definedName name="új2_8">#REF!</definedName>
  </definedNames>
  <calcPr fullCalcOnLoad="1"/>
</workbook>
</file>

<file path=xl/comments5.xml><?xml version="1.0" encoding="utf-8"?>
<comments xmlns="http://schemas.openxmlformats.org/spreadsheetml/2006/main">
  <authors>
    <author>fustosm</author>
  </authors>
  <commentList>
    <comment ref="A6" authorId="0">
      <text>
        <r>
          <rPr>
            <b/>
            <sz val="8"/>
            <rFont val="Tahoma"/>
            <family val="2"/>
          </rPr>
          <t>fustosm: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<sst xmlns="http://schemas.openxmlformats.org/spreadsheetml/2006/main" count="1461" uniqueCount="723">
  <si>
    <t>I. Működési költségvetés</t>
  </si>
  <si>
    <t>1. Intézményi működési bevételek</t>
  </si>
  <si>
    <t>2. Önkormányzatok sajátos működési bevételei</t>
  </si>
  <si>
    <t xml:space="preserve">     2.1. Helyi adók</t>
  </si>
  <si>
    <t xml:space="preserve">     2.2. Átengedett központi adók</t>
  </si>
  <si>
    <t xml:space="preserve">     2.3. Bírságok, pótlékok, egyéb sajátos bev.</t>
  </si>
  <si>
    <t>3. Működési támogatások</t>
  </si>
  <si>
    <t>4. Egyéb működési bevételek</t>
  </si>
  <si>
    <t xml:space="preserve">           ebből: OEP támogatás</t>
  </si>
  <si>
    <t>II. Felhalmozási költségvetés</t>
  </si>
  <si>
    <t>1. Felhalmozási és tőke jellegű bevételek</t>
  </si>
  <si>
    <t xml:space="preserve">    1.1. Tárgyi eszköz, immat. javak értékesítése</t>
  </si>
  <si>
    <t xml:space="preserve">    1.2. Önkorm.sajátos felhalm.és tőke jellegű bev.</t>
  </si>
  <si>
    <t xml:space="preserve">    1.3. Pénzügyi befeketetések bevételei</t>
  </si>
  <si>
    <t>2. Felhalmozási támogatások</t>
  </si>
  <si>
    <t xml:space="preserve">    2.1. Központosított előirányzatból</t>
  </si>
  <si>
    <t xml:space="preserve">    2.2. Fejlesztési célú támogatások</t>
  </si>
  <si>
    <t>3. Egyéb felhalmozási bevételek</t>
  </si>
  <si>
    <t xml:space="preserve">    3.1. Támogatásértékű felhalmozási bev.</t>
  </si>
  <si>
    <t xml:space="preserve">    3.2. Felhalmozási célú pénzeszköz átvétel</t>
  </si>
  <si>
    <t>A/ TÁRGYÉVI KÖLTSÉGVETÉSI BEVÉTELEK</t>
  </si>
  <si>
    <t>A HIÁNY FINANSZÍROZÁSÁNAK MÓDJA</t>
  </si>
  <si>
    <t>B/ BELSŐ FORRÁSBÓL</t>
  </si>
  <si>
    <t>C/ KÜLSŐ FORRÁSBÓL</t>
  </si>
  <si>
    <t>BEVÉTELEK ÖSSZESEN (A+B+C)</t>
  </si>
  <si>
    <t xml:space="preserve">Kiskunfélegyháza Város Önkormányzata  </t>
  </si>
  <si>
    <t>1. sz. melléklet</t>
  </si>
  <si>
    <t>me: ezer Ft</t>
  </si>
  <si>
    <t>BEVÉTELEK</t>
  </si>
  <si>
    <t>KIADÁSOK</t>
  </si>
  <si>
    <t>Megnevezés</t>
  </si>
  <si>
    <t>1. Működési célú pénzmaradvány</t>
  </si>
  <si>
    <t>2. Felhalmozási célú pénzmaradvány</t>
  </si>
  <si>
    <t>1. Működési célú finanszírozási bevétel</t>
  </si>
  <si>
    <t>2. Felhalmozási célú finanszírozási bevétel</t>
  </si>
  <si>
    <t>1. Személyi juttatások</t>
  </si>
  <si>
    <t>3. Dologi és egyéb folyó kiadások</t>
  </si>
  <si>
    <t>4. Ellátottak pénzbeli juttatásai</t>
  </si>
  <si>
    <t>5. Egyéb működési kiadások</t>
  </si>
  <si>
    <t xml:space="preserve">    5.3. Szociálpolitikai ellátások és egyéb juttatások</t>
  </si>
  <si>
    <t>6. Tartalékok működési célra</t>
  </si>
  <si>
    <t>1. Beruházási kiadások</t>
  </si>
  <si>
    <t>2. Felújítási kiadások</t>
  </si>
  <si>
    <t>3. Egyéb felhalmozási kiadások</t>
  </si>
  <si>
    <t xml:space="preserve">    3.3. Befektetési célú részesedések vásárlása</t>
  </si>
  <si>
    <t>4. Tartalékok felhalmozási célra</t>
  </si>
  <si>
    <t>A/ TÁRGYÉVI KÖLTSÉGVETÉSI KIADÁSOK</t>
  </si>
  <si>
    <t>Tárgyévi költségvetési bevételek és kiadások egyenlege (hiány)</t>
  </si>
  <si>
    <t>Működési költségvetés hiánya</t>
  </si>
  <si>
    <t>Felhalmozási költségvetés hiánya</t>
  </si>
  <si>
    <t>B/ FINANSZÍROZÁSI KIADÁSOK</t>
  </si>
  <si>
    <t>Működési finanszírozási kiadások</t>
  </si>
  <si>
    <t>Felhalmozási finanszírozási kiadások</t>
  </si>
  <si>
    <t>A KÖLTSÉGVETÉS ÖSSZESÍTETT HIÁNYA</t>
  </si>
  <si>
    <t>Működési hiány összesen</t>
  </si>
  <si>
    <t>Felhalmozási hiány összesen</t>
  </si>
  <si>
    <t>KIADÁSOK ÖSSZESEN (A+B)</t>
  </si>
  <si>
    <t xml:space="preserve">            2.2.4. Termőföld bérebadásából származó jöv.</t>
  </si>
  <si>
    <t xml:space="preserve">            2.3.3. Helyszíni bírság</t>
  </si>
  <si>
    <t xml:space="preserve">            2.3.1. Talajterhelési díj</t>
  </si>
  <si>
    <t xml:space="preserve">            2.3.4. Helyi adókhoz kapcsolódó pótlék, bírság</t>
  </si>
  <si>
    <t xml:space="preserve">    1.2. Egyéb saját bevételek</t>
  </si>
  <si>
    <t xml:space="preserve">            2.1.1. Építményadó</t>
  </si>
  <si>
    <t xml:space="preserve">            2.1.2. Iparűzési adó</t>
  </si>
  <si>
    <t xml:space="preserve">            2.1.3. Idegenforgalmi adó</t>
  </si>
  <si>
    <t xml:space="preserve">           1.2.1. Sportcsarnok rendezvényei</t>
  </si>
  <si>
    <t xml:space="preserve">            2.3.2. Környezetvédelmi bírság</t>
  </si>
  <si>
    <t xml:space="preserve">           1.2.3. Bérleti és lízingdíjak</t>
  </si>
  <si>
    <t xml:space="preserve">            2.3.5. Önkormányzati lakbér bevételek</t>
  </si>
  <si>
    <t xml:space="preserve">           1.2.2. Szolgáltatási díjbevételek</t>
  </si>
  <si>
    <t xml:space="preserve">            2.3.6. Közterület használat</t>
  </si>
  <si>
    <t xml:space="preserve">                                a) időskorúak járadéka</t>
  </si>
  <si>
    <t xml:space="preserve">                                b) ápolási díj</t>
  </si>
  <si>
    <t xml:space="preserve">           4.1.1. Önkormányzati költségvetési szervtől</t>
  </si>
  <si>
    <t xml:space="preserve">            4.1.2. Fejezeti kezelésű előirányzatból</t>
  </si>
  <si>
    <t xml:space="preserve">           a) Üzemeltetés díj (Bácsvíz, DVG, Repülőtér, Strand)</t>
  </si>
  <si>
    <t xml:space="preserve">           b) Felhalmozási ÁFA visszatérülés</t>
  </si>
  <si>
    <t xml:space="preserve">           a) Ingatlan értékesítés</t>
  </si>
  <si>
    <t xml:space="preserve">           b) Bérlakás értékesítés</t>
  </si>
  <si>
    <t xml:space="preserve">           3.2.1. Non-profit szervezettől</t>
  </si>
  <si>
    <t xml:space="preserve">                     a) Viziközmű Társulattól szennyvízcsatorna III. ütem</t>
  </si>
  <si>
    <t>Önkormányzati támogatás</t>
  </si>
  <si>
    <t>2012. évi normatív támogatás</t>
  </si>
  <si>
    <t>Működési célú pénzmaradvány</t>
  </si>
  <si>
    <t>BEVÉTELEK ÖSSZESEN</t>
  </si>
  <si>
    <t>Személyi juttatás</t>
  </si>
  <si>
    <t>Munkaadót terhelő járulék</t>
  </si>
  <si>
    <t>Dologi kiadás</t>
  </si>
  <si>
    <t>KIADÁSOK ÖSSZESEN</t>
  </si>
  <si>
    <t>Mezei Őrszolgálat</t>
  </si>
  <si>
    <t>III. Működési célú pénzmaradvány</t>
  </si>
  <si>
    <t>Mindösszesen</t>
  </si>
  <si>
    <t>5. Irányító szervtől kapott támogatás</t>
  </si>
  <si>
    <t>INTÉZMÉNYEK ÖSSZESEN</t>
  </si>
  <si>
    <t>LE: IRÁNYÍTÓ SZERVI TÁMOGATÁS</t>
  </si>
  <si>
    <t xml:space="preserve">BEVÉTELEK ÖSSZESEN </t>
  </si>
  <si>
    <t xml:space="preserve">KIADÁSOK ÖSSZESEN </t>
  </si>
  <si>
    <t>Városüzem.</t>
  </si>
  <si>
    <t>Üdülés</t>
  </si>
  <si>
    <t>F.Közlöny</t>
  </si>
  <si>
    <t>Összesen</t>
  </si>
  <si>
    <t>Hivat-</t>
  </si>
  <si>
    <t xml:space="preserve">    Kiszáml. ÁFA befizetés</t>
  </si>
  <si>
    <t>Dologi  és egyéb folyó kiad.össz.</t>
  </si>
  <si>
    <t>Kiad.3.</t>
  </si>
  <si>
    <t>MINDÖSSZESEN:</t>
  </si>
  <si>
    <t>Hivatkozás</t>
  </si>
  <si>
    <t>Támoga-tás %-a</t>
  </si>
  <si>
    <t>Normatív kötött</t>
  </si>
  <si>
    <t>Tám.ért.</t>
  </si>
  <si>
    <t>Önkorm.</t>
  </si>
  <si>
    <t>Források összesen</t>
  </si>
  <si>
    <t>Szem.jutt.</t>
  </si>
  <si>
    <t>M.adót t.j.</t>
  </si>
  <si>
    <t xml:space="preserve">Társ.szoc.jutt. </t>
  </si>
  <si>
    <t>tám.</t>
  </si>
  <si>
    <t>fejezettől</t>
  </si>
  <si>
    <t>saját erő</t>
  </si>
  <si>
    <t>Rendszeres gyermekvédelmi kedvezmény</t>
  </si>
  <si>
    <t>Rendszeres szociális segély</t>
  </si>
  <si>
    <t>Átmeneti segély</t>
  </si>
  <si>
    <t>Ápolási díj</t>
  </si>
  <si>
    <t xml:space="preserve">   ebből: alanyi jogon</t>
  </si>
  <si>
    <t xml:space="preserve">             fokozott ápolást ig. </t>
  </si>
  <si>
    <t>Lakásfenntartás</t>
  </si>
  <si>
    <t>Időskorúak járadéka</t>
  </si>
  <si>
    <t>Közgyógyellátás</t>
  </si>
  <si>
    <t>Köztemetés</t>
  </si>
  <si>
    <t>Óvodáztatási támogatás</t>
  </si>
  <si>
    <t>Felhalmozási kiadások</t>
  </si>
  <si>
    <t xml:space="preserve">B e r u h á z á s o k   </t>
  </si>
  <si>
    <t>Forrásösszetétel</t>
  </si>
  <si>
    <t>sor-</t>
  </si>
  <si>
    <t>M e g n e v e z é s</t>
  </si>
  <si>
    <t>Megjegyzés</t>
  </si>
  <si>
    <t>Pályázati</t>
  </si>
  <si>
    <t>Saját erő</t>
  </si>
  <si>
    <t>Visszaigé-nyelhető ÁFA</t>
  </si>
  <si>
    <t>szám</t>
  </si>
  <si>
    <t>eredeti ei.</t>
  </si>
  <si>
    <t>forrás</t>
  </si>
  <si>
    <t>II. Új induló beruházások</t>
  </si>
  <si>
    <t>Részösszesen</t>
  </si>
  <si>
    <t>Beruházások  MINDÖSSZESEN</t>
  </si>
  <si>
    <t xml:space="preserve">F e l ú j í t á s o k  </t>
  </si>
  <si>
    <t>Áthúzódó ÖSSZESEN</t>
  </si>
  <si>
    <t>II. Új induló felújítások</t>
  </si>
  <si>
    <t>Új induló összesen</t>
  </si>
  <si>
    <t xml:space="preserve"> Felújítások MINDÖSSZESEN</t>
  </si>
  <si>
    <t>Kiemelt előirányzat-csoport</t>
  </si>
  <si>
    <t xml:space="preserve">       n e v e   -   s z á m a</t>
  </si>
  <si>
    <t>Sporttámogatás</t>
  </si>
  <si>
    <t>1/1. Verseny és tömegsport</t>
  </si>
  <si>
    <t>1/2. Honvéd Sporttelep üzemeltetés</t>
  </si>
  <si>
    <t>Egészségügy</t>
  </si>
  <si>
    <t>3/1. Dr. Földeáki és Tsa Kft.</t>
  </si>
  <si>
    <t xml:space="preserve">Alapítványok támogatása  </t>
  </si>
  <si>
    <t xml:space="preserve">Közművelődésért Közalapítvány </t>
  </si>
  <si>
    <t>Polgárőrség</t>
  </si>
  <si>
    <t>MŰKÖDÉSI CÉLÚ PÉNZESZKÖZ ÁTADÁS ÖSSZ.</t>
  </si>
  <si>
    <t>TÁMOGATÁSÉRTÉKŰ MŰK.KIADÁS ÖSSZESEN</t>
  </si>
  <si>
    <t>FELHALMOZÁSI CÉLÚ PE. ÁTADÁS ÖSSZESEN</t>
  </si>
  <si>
    <t>Dolgozók lakásépítési alapja</t>
  </si>
  <si>
    <t>KÖLCSÖNÖK NYÚJTÁSA ÖSSZESEN</t>
  </si>
  <si>
    <t>Céltartalék /célfeladatok/ előirányzat</t>
  </si>
  <si>
    <t xml:space="preserve">Kiemelt előirányzat-csoport </t>
  </si>
  <si>
    <t>n e v e  -  s z á m a</t>
  </si>
  <si>
    <t>Polgármesteri keret</t>
  </si>
  <si>
    <t>Hóeltakarítás (külterület)</t>
  </si>
  <si>
    <t>Ingyenes füzetcsomag    (1. osztályos tanulóknak)</t>
  </si>
  <si>
    <t>Asztalitenisz spr. Ingatlan műk. Költs. (178/2006. kt. Vagyonh.Csop)</t>
  </si>
  <si>
    <t>Kossuth 12. ing. Üzemeltetése (HMO)</t>
  </si>
  <si>
    <t>Egyéb közmű ktg. (visszavett ingatlanok)</t>
  </si>
  <si>
    <t>ÖSSZESEN</t>
  </si>
  <si>
    <t>Ebből: működés</t>
  </si>
  <si>
    <t xml:space="preserve">           felhalmozás</t>
  </si>
  <si>
    <t>8. sz. melléklet</t>
  </si>
  <si>
    <t>Kötelezettségvállalás a következő évekre</t>
  </si>
  <si>
    <t>Városi Sportcsarnok PPP program keretében történő megvalós.</t>
  </si>
  <si>
    <t>Szemünk fénye - világításkorszerűsítés Caminus Zrt</t>
  </si>
  <si>
    <t>Zárt csapadékelvezető csatornahálózat teljeskörű üzemeltetése</t>
  </si>
  <si>
    <t>Hőszolgáltatás (DVG)</t>
  </si>
  <si>
    <t>Vagyon és felelősségbiztosítás</t>
  </si>
  <si>
    <t>Nefelejcs Orvosi rendező kivitelezés jóteljesítési biztosíték</t>
  </si>
  <si>
    <t>Szennyvízcsatorna III-IV. ütem</t>
  </si>
  <si>
    <t>Állomány</t>
  </si>
  <si>
    <t>(2.sz.melléklet II/1. sor részletezése)</t>
  </si>
  <si>
    <t>(2.sz.melléklet II/2. sor részletezése)</t>
  </si>
  <si>
    <t>2.mell. I/1.  pont</t>
  </si>
  <si>
    <t>2.mel/2.  pont</t>
  </si>
  <si>
    <t>2. mell. I/5.3. pont</t>
  </si>
  <si>
    <t>70-100%</t>
  </si>
  <si>
    <t>Kiskunfélegyháza Nemzetiségi Önkormányzat 2012. évi költségvetési mérlege</t>
  </si>
  <si>
    <t xml:space="preserve">KISKUNFÉLEGYHÁZA VÁROS ÖNKORMÁNYZATA   </t>
  </si>
  <si>
    <t>Működési költségvetés egyenlege</t>
  </si>
  <si>
    <t>Felhalmozási költségvetés egyenlege</t>
  </si>
  <si>
    <t>A KÖLTSÉGVETÉS ÖSSZESÍTETT EGYENLEGE</t>
  </si>
  <si>
    <t>Működési egyenleg</t>
  </si>
  <si>
    <t>Felhalmozási egyenleg</t>
  </si>
  <si>
    <t>2. Munkaadókat terhelő jár. szociális hozzájárulási adó</t>
  </si>
  <si>
    <t xml:space="preserve">     a) általános tartalék</t>
  </si>
  <si>
    <t xml:space="preserve">     b) céltartalék</t>
  </si>
  <si>
    <t>Szennyvízcsatorna-hálózat építés befejező üteme</t>
  </si>
  <si>
    <t>KEOP-1.2.0/2F/09-2010-0063</t>
  </si>
  <si>
    <t xml:space="preserve">                                c) lakásfenntartási támogatás</t>
  </si>
  <si>
    <t>7. Irányító szerv alá tartozó kvi szervek támogatása</t>
  </si>
  <si>
    <t>Le: Irányító szerv alá tartozó kvi szervek támogatása</t>
  </si>
  <si>
    <t>POLGÁRMESTERI HIVATAL</t>
  </si>
  <si>
    <t xml:space="preserve">Az önkormányzat adósságállományának várható alakulása  </t>
  </si>
  <si>
    <t xml:space="preserve">beruházási, folyószámla+működési hitel és kötvény </t>
  </si>
  <si>
    <t>Felvétel</t>
  </si>
  <si>
    <t>Törlesztés</t>
  </si>
  <si>
    <t>Következő évek</t>
  </si>
  <si>
    <t>OTP Bank Nyrt-től</t>
  </si>
  <si>
    <t>Fecskeház hitel</t>
  </si>
  <si>
    <t>2005-ről áthúzódó hitel</t>
  </si>
  <si>
    <t xml:space="preserve">2006. évi hitelszerződés </t>
  </si>
  <si>
    <t>Beruházási hitel összesen</t>
  </si>
  <si>
    <t>Várható kamat fizetés</t>
  </si>
  <si>
    <t>Fecskeház hitel 7 %</t>
  </si>
  <si>
    <t>**  "következő évek" törlesztésének további bontása</t>
  </si>
  <si>
    <t>2005-ről áthúzhódó - 220 milliós</t>
  </si>
  <si>
    <t>2006. évi hitelszerződés</t>
  </si>
  <si>
    <t xml:space="preserve">2009. évi hitelszerződés </t>
  </si>
  <si>
    <t>Kötvény megemelés</t>
  </si>
  <si>
    <t>3. sz. melléklet</t>
  </si>
  <si>
    <t>2. sz. melléklet I/6/b) pont</t>
  </si>
  <si>
    <t>2005-ről áthúzódó hitel  (három havi Euribor+1,6%) = 2,987%</t>
  </si>
  <si>
    <t>2006. évi hitelszerződés   (három havi Euribor +1,54 %) =2,927%</t>
  </si>
  <si>
    <t>2009. évi.hitelszerz. (3 havi EURIBOR+2,4%) = 3,787%</t>
  </si>
  <si>
    <t xml:space="preserve">  ebből: Kamatkiadás működésre</t>
  </si>
  <si>
    <t xml:space="preserve">              Kamatkiadás felhalmozásra</t>
  </si>
  <si>
    <t xml:space="preserve">           1.2.5. Működési célú ÁFA bevétel, visszatérülés</t>
  </si>
  <si>
    <t xml:space="preserve">Közművelődés, Városi rendezvények, progr. </t>
  </si>
  <si>
    <t>GYIÖK működéséhez</t>
  </si>
  <si>
    <t>Kamatkiadás</t>
  </si>
  <si>
    <t>Bevételi cím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</si>
  <si>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</si>
  <si>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</si>
  <si>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</si>
  <si>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</si>
  <si>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</si>
  <si>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</si>
  <si>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</si>
  <si>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</si>
  <si>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</si>
  <si>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</si>
  <si>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</si>
  <si>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</si>
  <si>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h ó n a p o k</t>
  </si>
  <si>
    <t>Közművelődésért Közalapítvány (Könyvtár)</t>
  </si>
  <si>
    <t>11. sz. melléklet</t>
  </si>
  <si>
    <t>Kölcsönök lejárat szerinti bontása</t>
  </si>
  <si>
    <t>me: ezer forint</t>
  </si>
  <si>
    <t>Lakásért  törlesztése</t>
  </si>
  <si>
    <t>Önkormányzati lakástámogatás</t>
  </si>
  <si>
    <t>Munkáltatói támogatás</t>
  </si>
  <si>
    <t>Az önkormányzat kezességvállalása</t>
  </si>
  <si>
    <t>Kezességvállalás</t>
  </si>
  <si>
    <t>Összeg</t>
  </si>
  <si>
    <t>* Viziközmű Társulat befejező  ütem hitel szvíz</t>
  </si>
  <si>
    <t>Kimutatás</t>
  </si>
  <si>
    <t>a közvetett támogatásokról, elengedett adókról, kedvezményekről</t>
  </si>
  <si>
    <t>Támogatott</t>
  </si>
  <si>
    <t>Címe</t>
  </si>
  <si>
    <t>m2</t>
  </si>
  <si>
    <t>egyéb</t>
  </si>
  <si>
    <t>e/Ft/év</t>
  </si>
  <si>
    <t>Kfházi Polgárőr Egyesület</t>
  </si>
  <si>
    <t>Gorkij u. 4.</t>
  </si>
  <si>
    <t>iroda</t>
  </si>
  <si>
    <t>Asztalos J. u. 20/1.</t>
  </si>
  <si>
    <t>garázs</t>
  </si>
  <si>
    <t>Asztalitenisz Sportiskola</t>
  </si>
  <si>
    <t>Kossuth u. 35.</t>
  </si>
  <si>
    <t>edzőterem</t>
  </si>
  <si>
    <t>Mazsorett Egyesület</t>
  </si>
  <si>
    <t>Tompa u. 2.</t>
  </si>
  <si>
    <t>raktár</t>
  </si>
  <si>
    <t>Városi Vöröskereszt Szervezet</t>
  </si>
  <si>
    <t>Jókai u. 30.</t>
  </si>
  <si>
    <t>iroda, tárgyaló, eü.helyiség</t>
  </si>
  <si>
    <t>Vasas TK</t>
  </si>
  <si>
    <t>Holló L. u. 11.</t>
  </si>
  <si>
    <t>Fúvószenekari Egyesület</t>
  </si>
  <si>
    <t xml:space="preserve">hrsz.:0233/3 </t>
  </si>
  <si>
    <t xml:space="preserve">1 ha 2214 </t>
  </si>
  <si>
    <t>volt területi ált.iskola</t>
  </si>
  <si>
    <t>Padkaporos Táncegyüttes</t>
  </si>
  <si>
    <t>Petőfi tér 2.</t>
  </si>
  <si>
    <t xml:space="preserve">    Ezen civil szervezeteket</t>
  </si>
  <si>
    <t>Kiskunfélegyházi Íjász Egyesület</t>
  </si>
  <si>
    <t xml:space="preserve">Csanyi u. 2., </t>
  </si>
  <si>
    <t>gyakorlótér, edzőterem</t>
  </si>
  <si>
    <t xml:space="preserve">    az önkormányzat  az  </t>
  </si>
  <si>
    <t>Blaha L. tér 1.</t>
  </si>
  <si>
    <t>közösségi helyis.</t>
  </si>
  <si>
    <t>Bulls Sport Egyesület</t>
  </si>
  <si>
    <t>Honvéd Sporttelep</t>
  </si>
  <si>
    <t>terület</t>
  </si>
  <si>
    <t>Simonyi Márk</t>
  </si>
  <si>
    <t>Izsáki út 1/c</t>
  </si>
  <si>
    <t>Facultas Cogmoscendi A.Alapítvány</t>
  </si>
  <si>
    <t>Kossuth 31.</t>
  </si>
  <si>
    <t>volt iroda</t>
  </si>
  <si>
    <t>Kossuth u. 12.</t>
  </si>
  <si>
    <t xml:space="preserve">    általuk ellátott közösségi</t>
  </si>
  <si>
    <t>Amatőr Királyi Szakács Klub</t>
  </si>
  <si>
    <t>Asztalos J. u. 28.</t>
  </si>
  <si>
    <t>klubhelyiség</t>
  </si>
  <si>
    <t xml:space="preserve">    feladatellátásért</t>
  </si>
  <si>
    <t>Kkfházi Nyugdíjas Klubok Egyesülete</t>
  </si>
  <si>
    <t xml:space="preserve">    ilyen formában</t>
  </si>
  <si>
    <t>Nagyszőlő úti Gazdakör</t>
  </si>
  <si>
    <t>0415/16. hrsz.</t>
  </si>
  <si>
    <t>közösségi ház</t>
  </si>
  <si>
    <t xml:space="preserve">    támogatja</t>
  </si>
  <si>
    <t>HEROSZ</t>
  </si>
  <si>
    <t>hrsz: 0653/37</t>
  </si>
  <si>
    <t>menhely</t>
  </si>
  <si>
    <t>Haleszi Gazdakör</t>
  </si>
  <si>
    <t>hrsz:7601</t>
  </si>
  <si>
    <t>közösségi ing.</t>
  </si>
  <si>
    <t>Waldorf Egyesület</t>
  </si>
  <si>
    <t>Arad u. 10.</t>
  </si>
  <si>
    <t>óvoda</t>
  </si>
  <si>
    <t>Szt István Plébánia</t>
  </si>
  <si>
    <t>Dr. Holló L. u. 11.</t>
  </si>
  <si>
    <t>Római Katolikus Plébánia</t>
  </si>
  <si>
    <t>Jókai u. 1.</t>
  </si>
  <si>
    <t>Magyar Máltai Szeretetszolgálat</t>
  </si>
  <si>
    <t>Móra tér 11.</t>
  </si>
  <si>
    <t>Civil Szövetség</t>
  </si>
  <si>
    <t>Adóbevétel kiesés kedvezmények miatt</t>
  </si>
  <si>
    <t>Adónem</t>
  </si>
  <si>
    <t>Összeg e/Ft-ban</t>
  </si>
  <si>
    <t>Építményadó</t>
  </si>
  <si>
    <t xml:space="preserve"> A helyi adórendeletben </t>
  </si>
  <si>
    <t>Iparűzési adó</t>
  </si>
  <si>
    <t xml:space="preserve">  biztosított kedvezmények</t>
  </si>
  <si>
    <t xml:space="preserve">  alapján</t>
  </si>
  <si>
    <t>12. sz. melléklet</t>
  </si>
  <si>
    <t>13.sz.melléklet</t>
  </si>
  <si>
    <t>Képviselői laptop kölcsön</t>
  </si>
  <si>
    <t>Kórház kölcsön</t>
  </si>
  <si>
    <t>Holló L. Képzőművész Kör</t>
  </si>
  <si>
    <t>Szociális Rekreációs Társaság</t>
  </si>
  <si>
    <t>Bajza u. 36.</t>
  </si>
  <si>
    <t>Koppány Íjász Hagyom.őrző Egyesület</t>
  </si>
  <si>
    <t xml:space="preserve">    1.3. Pénzügyi befektetések bevételei</t>
  </si>
  <si>
    <t>Az önkormányzat dologi kiadásai</t>
  </si>
  <si>
    <t xml:space="preserve">  ebből:   Kamatkiadás működésre</t>
  </si>
  <si>
    <t>Foglalkoztatást helyettesítő támogatás</t>
  </si>
  <si>
    <t>5. Alap és vállalkozási tevékenység közötti elszámolások</t>
  </si>
  <si>
    <t>Alap és vállalkozási tevékenység közötti elszámolások</t>
  </si>
  <si>
    <t>10. sz. melléklet</t>
  </si>
  <si>
    <t>me: fő</t>
  </si>
  <si>
    <t>Intézmény</t>
  </si>
  <si>
    <t>pedagógus</t>
  </si>
  <si>
    <t>nem ped.</t>
  </si>
  <si>
    <t>összesen</t>
  </si>
  <si>
    <t>Polgármesteri Hivatal</t>
  </si>
  <si>
    <t>Kkfházi Napköziotth. Óvoda</t>
  </si>
  <si>
    <t>Darvas Általános Iskola</t>
  </si>
  <si>
    <t>Kkfházi Összevont Ált. Isk.</t>
  </si>
  <si>
    <t>Többcélú Közös Ig. Közokt. Int.</t>
  </si>
  <si>
    <t>Petőfi S. Városi Könyvtár és Művelődési Központ Ifjúsági és Közösségi Ház</t>
  </si>
  <si>
    <t>Kapocs Szoc.Gyermekvéd. és Eü. Int.</t>
  </si>
  <si>
    <t xml:space="preserve">Móra F. Gimnázium  </t>
  </si>
  <si>
    <t>Kkfházi Középisk Szakisk.</t>
  </si>
  <si>
    <t>Városf. Kvi. Szervezet</t>
  </si>
  <si>
    <t xml:space="preserve">Kórház </t>
  </si>
  <si>
    <t xml:space="preserve">Szivárvány SZ.G.Ny.I. </t>
  </si>
  <si>
    <t>Feladatellátáshoz szükséges további létszámok</t>
  </si>
  <si>
    <t>Polgármesteri Hivatal tisztségviselői</t>
  </si>
  <si>
    <t>MT-s, ügykezelő</t>
  </si>
  <si>
    <t>igény</t>
  </si>
  <si>
    <t>Piac</t>
  </si>
  <si>
    <t xml:space="preserve"> Engedélyezett létszámadatok 2013. évre</t>
  </si>
  <si>
    <t>Előirányzat-felhasználási ütemterv - 2013</t>
  </si>
  <si>
    <t>2012.12.31.</t>
  </si>
  <si>
    <t>2013. évben</t>
  </si>
  <si>
    <t>2013. XII. 31.</t>
  </si>
  <si>
    <t>Kötvény</t>
  </si>
  <si>
    <t xml:space="preserve"> ÖSSZESEN</t>
  </si>
  <si>
    <t xml:space="preserve">Folyószámla hitel     </t>
  </si>
  <si>
    <t>5. sz. melléklet</t>
  </si>
  <si>
    <t>6. sz. melléklet</t>
  </si>
  <si>
    <t>7. sz.melléklet</t>
  </si>
  <si>
    <t>2013. ÉVI KÖLTSÉGVETÉSI  BEVÉTELEK ÉS KIADÁSOK RÉSZLETEZÉSE</t>
  </si>
  <si>
    <t xml:space="preserve">Önk-i e.fea. </t>
  </si>
  <si>
    <t>I. 2012-ről áthúzódó beruházások</t>
  </si>
  <si>
    <t>I. 2012-ről áthúzódó felújítások</t>
  </si>
  <si>
    <t>2013.</t>
  </si>
  <si>
    <t>Béke téri termelői piac felújítás</t>
  </si>
  <si>
    <t>TP-1-2012.</t>
  </si>
  <si>
    <t>1. Készletbeszerzés</t>
  </si>
  <si>
    <t>2. Kommunikációs szolgáltatások</t>
  </si>
  <si>
    <t>3. Szolgáltatási kiadások</t>
  </si>
  <si>
    <t>4. Vásárolt közszolgáltatások</t>
  </si>
  <si>
    <t>5. Vásárolt term. és szolg. ÁFA-ja</t>
  </si>
  <si>
    <t>6. Kiküldetés, repr. reklám</t>
  </si>
  <si>
    <t>7. Egyéb dologi kiadások</t>
  </si>
  <si>
    <t>Informatikai rendszer (integrált rendszer+szerviz)</t>
  </si>
  <si>
    <t>Informatikai rendszer (munkaállomások csere, karbantartás)</t>
  </si>
  <si>
    <t>Ipari Park</t>
  </si>
  <si>
    <t>Projektek előkészítése pályázatok benyújtásához</t>
  </si>
  <si>
    <t>Dankó P. Bölcsöde infrastruktúrális fejl.</t>
  </si>
  <si>
    <t>DAOP 4.1.3/B-11-2012-0005</t>
  </si>
  <si>
    <t>Városháza intézkedési terv+erkély felújítás</t>
  </si>
  <si>
    <t>Félegyházi Hangya - 2010. Termelőiskola - a vidék iskolája prg.</t>
  </si>
  <si>
    <t>TÁMOP-1.4.3-12/1-2012-0121</t>
  </si>
  <si>
    <t>Dózsa Óvoda felújítás</t>
  </si>
  <si>
    <t>4/2012. (III. 1.) BM rendelet</t>
  </si>
  <si>
    <t>Intézmények állagromlásának megállítása, helyreállítása</t>
  </si>
  <si>
    <t>Geotermikus energia hálózat kiépítéséhez energia tanúsítvány</t>
  </si>
  <si>
    <t>271/2012. kt. hat.-  előközbeszerzés</t>
  </si>
  <si>
    <t>Kiegészítő gyermekvédelmi támogatás</t>
  </si>
  <si>
    <t>Rendkívüli gyermekvédelmi támogatás</t>
  </si>
  <si>
    <t xml:space="preserve">    3.1. Általános működési és ágazati feladatok támogatása</t>
  </si>
  <si>
    <t xml:space="preserve">A természettudományos oktatás módszertanának és eszközrendszerének megújítása a Móra Gimnáziumban </t>
  </si>
  <si>
    <t>TÁMOP-3.1.3-11/2-2012-0018</t>
  </si>
  <si>
    <t>2012.XII.31</t>
  </si>
  <si>
    <t>Állomány 2012.XII.31.</t>
  </si>
  <si>
    <t>2014 és után</t>
  </si>
  <si>
    <t xml:space="preserve">                     a) Mezei Őrszolgálat működéséhez</t>
  </si>
  <si>
    <t xml:space="preserve">                     b) Rendszeres gyermekvédelmi támogatás</t>
  </si>
  <si>
    <t xml:space="preserve">                     c) Kiegészítő gyermekvédelmi támogatás</t>
  </si>
  <si>
    <t xml:space="preserve">                     d) Nemzeti Foglalkoztatási Alap (közfoglalkoztatásra)</t>
  </si>
  <si>
    <t xml:space="preserve">           b) Dankó Bölcsöde fejlesztése DAOP-4.1.3/B-11-2012-0005. </t>
  </si>
  <si>
    <t xml:space="preserve">           a) Szennyvízcsatorna III.ü. KEOP-1.2.0/2F/09-2010-0063</t>
  </si>
  <si>
    <t xml:space="preserve">           c) Term.tud.okt.Móra Gin. TÁMOP 3.1.3-11/2-2012-0018</t>
  </si>
  <si>
    <t xml:space="preserve">                     b) Dózsa Óvoda felújításra Alapítványtól</t>
  </si>
  <si>
    <t>Önkormányzati játszótéri berendezések</t>
  </si>
  <si>
    <t>MEZEI ŐRSZOLGÁLAT</t>
  </si>
  <si>
    <t>KISKUNFÉLEGYHÁZI NAPKÖZIOTTHONOS ÓVODA</t>
  </si>
  <si>
    <t>KAPOCS SZOCIÁLIS GYERMEKVÉDELMI ÉS EGÉSZSÉGÜGYI INTÉZMÉNY</t>
  </si>
  <si>
    <t>PETŐFI SÁNDOR VÁROSI KÖNYVTÁR MŰVELŐDI KÖZPONT IFJÚSÁGI ÉS KÖZÖSSÉGI HÁZ</t>
  </si>
  <si>
    <t>VÉDŐNŐI SZOLGÁLAT</t>
  </si>
  <si>
    <t>SZIVÁRVÁNY SZEMÉLYES GONDOSKODÁST NYÚJTÓ INTÉZMÉNY</t>
  </si>
  <si>
    <t>VÁROSFENNTARTÓ KÖLTSÉGVETÉSI SZERVEZET</t>
  </si>
  <si>
    <t>KISKUN MÚZEUM</t>
  </si>
  <si>
    <t xml:space="preserve">                     a) Gátér Önkormányzat óvodára</t>
  </si>
  <si>
    <t xml:space="preserve">                     b) Petőfiszállás Önkormányzat óvodára</t>
  </si>
  <si>
    <t xml:space="preserve">             **EU-tól (külkapcsolat)</t>
  </si>
  <si>
    <t>Érdekeltségnövelő pályázat (Könyvtár)</t>
  </si>
  <si>
    <t xml:space="preserve">            Kamatkiadás felhalmozásra</t>
  </si>
  <si>
    <t>DAOP 4.1.3/A-11-2012-0018</t>
  </si>
  <si>
    <t xml:space="preserve">           1.2.4. Étkezési térítési díjak</t>
  </si>
  <si>
    <t xml:space="preserve">    3.2. Köznevelési és gyermekétkeztetési feladatok támogatása</t>
  </si>
  <si>
    <t xml:space="preserve">    3.3. Szociális és gyermekjóléti feladatok támogatása</t>
  </si>
  <si>
    <t xml:space="preserve">    R é s z ö s s z e s e n :</t>
  </si>
  <si>
    <t>Köznevelési intézmények működtetéséért fizetendő hozzájárulás</t>
  </si>
  <si>
    <t xml:space="preserve">                                d) rendszeres szociális segély</t>
  </si>
  <si>
    <t xml:space="preserve">                                e) Foglalkoztatást segítő támogatás</t>
  </si>
  <si>
    <t xml:space="preserve">                                f) Óvodáztatás támogatása</t>
  </si>
  <si>
    <t xml:space="preserve">           c) Osztalékok, hozamok (Kunplast Zrt)</t>
  </si>
  <si>
    <t xml:space="preserve">          3.2.2. Vállalkozástól</t>
  </si>
  <si>
    <t>Bio és megújuló energia felhasználás startmunka mintaprogram</t>
  </si>
  <si>
    <t xml:space="preserve">           d) Bio és megújuló energia felhasználás startmunka mintaprogram</t>
  </si>
  <si>
    <t xml:space="preserve">           e) Béke téri termelői piac felújítás TP-1-2012.</t>
  </si>
  <si>
    <t xml:space="preserve">               f) Sziv. Sz.G. Ny.Int.szoc.alapszolg.infrastr.fejl.Tóth K. 10/A DAOP 4.1.3/A-11-2012-0018</t>
  </si>
  <si>
    <t>Szivárvány Sz.G. Ny.Int. Szoc.alapszolg.infrastr.fejl.Tóth K. 10/A</t>
  </si>
  <si>
    <t>Diákétkeztetés, intézménygaz-dálkodás</t>
  </si>
  <si>
    <t>volt Petőfi Ált. napközis háza (Kossuth 31.) felújítása</t>
  </si>
  <si>
    <t>Településsrendezési tervek</t>
  </si>
  <si>
    <t>Batthyány konyha vízlágyító kazánhoz, burkonyakoptató</t>
  </si>
  <si>
    <t>Felmentés, végkielégités, jubileumi jut.</t>
  </si>
  <si>
    <t>Kötvény  (három havi BUBOR+3,1%) = 8,85 %</t>
  </si>
  <si>
    <t xml:space="preserve">           g) Nemzeti Kulturális Alap Városháza erkély</t>
  </si>
  <si>
    <t>Bácsvíz iszapvíztelenítő centrifuga felújítása</t>
  </si>
  <si>
    <t>2012. IV. n. évi bérüzem bevétel terhére</t>
  </si>
  <si>
    <t>Katasztrófavédelmi Igazgatóság Polgári védelmi feladatokra</t>
  </si>
  <si>
    <t>Átvett pe., egyéb</t>
  </si>
  <si>
    <t>szakmai</t>
  </si>
  <si>
    <t>technikai</t>
  </si>
  <si>
    <t xml:space="preserve">Közfoglalkoztatott éves létszámterve </t>
  </si>
  <si>
    <t xml:space="preserve">Projektek előkészítése pályázatok benyújtásához </t>
  </si>
  <si>
    <t>Móra óvoda+Tóth K</t>
  </si>
  <si>
    <t>Kiskun Múzeum</t>
  </si>
  <si>
    <t>Védőnői Szolgálat</t>
  </si>
  <si>
    <t>DVG pályázati saját erő</t>
  </si>
  <si>
    <t>bevétel ugyanezen összeggel szerepel</t>
  </si>
  <si>
    <t xml:space="preserve">           a) Üzemeltetés díj (DVG, Honvéd telep, Bácsvíz 2012.IV.n.)</t>
  </si>
  <si>
    <t>Petőfi emlékház fejlesztése</t>
  </si>
  <si>
    <t>2009. évi hitelszerződés  *</t>
  </si>
  <si>
    <t>* teljes hitelfelvétel esetén szerződés szerint</t>
  </si>
  <si>
    <t>Kötelező önkormányzati feladatok</t>
  </si>
  <si>
    <t>Önként vállalt feladatok</t>
  </si>
  <si>
    <t>3.Helyi önkorm. általános működésének és ágazati feladatainak támogatása</t>
  </si>
  <si>
    <t>3. Helyi önkorm. általános működésének és ágazati feladatainak tám.</t>
  </si>
  <si>
    <t xml:space="preserve">    4.1. Támogatások államháztartáson belülről</t>
  </si>
  <si>
    <t xml:space="preserve">    4.2. Támogatások államháztartáson kívülről</t>
  </si>
  <si>
    <t xml:space="preserve">      4.2.Támogatások államháztartáson kívülről</t>
  </si>
  <si>
    <t xml:space="preserve">   4.3.  Működési célú támogatási kölcsönök</t>
  </si>
  <si>
    <t xml:space="preserve">    3.3. Felhalmozási célú támogatási kölcsönök</t>
  </si>
  <si>
    <t xml:space="preserve">    3.4.  Felhalmozási kölcsön nyújtása</t>
  </si>
  <si>
    <t xml:space="preserve">      4.3. Működési célú támogatási kölcsönök törlesztése (Fúvós.E+Kórház)</t>
  </si>
  <si>
    <t xml:space="preserve">     3.3. Felhalmozási célú támogatási kölcsönök</t>
  </si>
  <si>
    <t xml:space="preserve">            1. Lakástámogatás</t>
  </si>
  <si>
    <t xml:space="preserve">            2. lakásértékesítés (korábbi évek)</t>
  </si>
  <si>
    <t xml:space="preserve">            3. munkáltatói kölcsönök visszatérülése</t>
  </si>
  <si>
    <t xml:space="preserve">            4. laptop kölcsön törlesztése</t>
  </si>
  <si>
    <t>2. sz. melléklet</t>
  </si>
  <si>
    <t xml:space="preserve">    5.4. Működési kölcsön nyújtása</t>
  </si>
  <si>
    <t xml:space="preserve">    3.4. Felhalmozási kölcsön nyújtása</t>
  </si>
  <si>
    <t xml:space="preserve">    3.2. Támogatások államháztartáson kívülről</t>
  </si>
  <si>
    <t xml:space="preserve">    3.1. Támogatások államháztartáson belülről</t>
  </si>
  <si>
    <t xml:space="preserve">    5.1. Támogatások államháztartáson belülre</t>
  </si>
  <si>
    <t xml:space="preserve">    5.2. Támogatások államháztartáson kívülre</t>
  </si>
  <si>
    <t xml:space="preserve">    ebből:   Kamatkiadás működésre</t>
  </si>
  <si>
    <t xml:space="preserve">               Kamatkiadás felhalmozásra</t>
  </si>
  <si>
    <t xml:space="preserve"> </t>
  </si>
  <si>
    <t>2013. ÉVI KÖLTSÉGVETÉSI MÉRLEG (FŐÖSSZEG)</t>
  </si>
  <si>
    <t xml:space="preserve">                     e) Kiskun Múzeum működésére</t>
  </si>
  <si>
    <t>Felhalmozási hiány</t>
  </si>
  <si>
    <t>Működési hiány</t>
  </si>
  <si>
    <t>Egyéb működési kiadások</t>
  </si>
  <si>
    <t>Egyéb felhalmozásik kiadások</t>
  </si>
  <si>
    <t>Felhalmozási kölcsön nyújtása - 2.sz.melléklet II.3.4. pont</t>
  </si>
  <si>
    <t>3. Támogatások államháztartáson belülről</t>
  </si>
  <si>
    <t xml:space="preserve">    3.1. Felhalmozási tám.áht-n belülről</t>
  </si>
  <si>
    <t xml:space="preserve">    3.2. Felhalm. Tám. áht-n kívülről</t>
  </si>
  <si>
    <r>
      <t xml:space="preserve">Iskolák diáksporttal kapcs. feladatok </t>
    </r>
    <r>
      <rPr>
        <sz val="12"/>
        <rFont val="Times New Roman"/>
        <family val="1"/>
      </rPr>
      <t>(Térségi SI önrész+egyéb)</t>
    </r>
  </si>
  <si>
    <t>4. sz. melléklet</t>
  </si>
  <si>
    <t>9. sz. melléklet</t>
  </si>
  <si>
    <t xml:space="preserve">    4.3.  Működési célú támogatási kölcsönök</t>
  </si>
  <si>
    <t xml:space="preserve">                     f) Jelzőrendszeres házi segítségnyújtás (Nemzeti Rehab.Szoc.Hiv)</t>
  </si>
  <si>
    <t xml:space="preserve">    3.5. Egyes jövedelempótló tám, kieg.</t>
  </si>
  <si>
    <t xml:space="preserve">    3.6. Helyi önkorm. által felhasználható központosított előirányzatok</t>
  </si>
  <si>
    <t>Pénzmaradvány</t>
  </si>
  <si>
    <t>Finanszírozási kiadások</t>
  </si>
  <si>
    <t xml:space="preserve">Folyószámla hitel   (1 hónapos Bubor+2,85 %) = 10,07% </t>
  </si>
  <si>
    <t>Közfoglalkoztatás</t>
  </si>
  <si>
    <t xml:space="preserve">    3.4. Könyvtári és közművelődési feladatok támogatása</t>
  </si>
  <si>
    <t xml:space="preserve">            2.2.1. Gépjárműadó</t>
  </si>
  <si>
    <t>Működési támogatások államháztartáson belülre - 2. sz. melléklet I/5.1. pont</t>
  </si>
  <si>
    <t>Felhalmozási támogatások államháztartáson kívülre - 2.sz.melléklet II/3.2. pont</t>
  </si>
  <si>
    <t xml:space="preserve">    5.1. Működési támogatások államháztartáson belülre</t>
  </si>
  <si>
    <t xml:space="preserve">    5.2. Működési támogatások államháztartáson kívülre</t>
  </si>
  <si>
    <t xml:space="preserve">    3.1. Felhalmozási támogatások államháztartáson belülre</t>
  </si>
  <si>
    <t xml:space="preserve">    3.2. Felhalmozási támogatások államháztartáson kívülre</t>
  </si>
  <si>
    <t xml:space="preserve">    5.1. Működési támogatások államháztartáson kívülre</t>
  </si>
  <si>
    <t>255/2012. kt. hat. Járási tankerület áthelyezése (volt Zeneiskolába)</t>
  </si>
  <si>
    <t>volt Petőfi Ált. Iskola Napközis házban ideiglenes bölcsöde 2012-ről áthúzódó</t>
  </si>
  <si>
    <t>Alapfokú oktatás feladatátadással összefüggő szállítói állomány+egyéb kiadások</t>
  </si>
  <si>
    <t>Pályázati önerő biztosítása (panel program+műszaki ell.)</t>
  </si>
  <si>
    <t>2015-2022</t>
  </si>
  <si>
    <t>Nemzeti Kulturális Alap</t>
  </si>
  <si>
    <t>Főiskola (Petőfi Ált. Isk) épületfenntartás 245/2008. kt. hat.</t>
  </si>
  <si>
    <t>5/a. melléklet</t>
  </si>
  <si>
    <t>tájékoztató tábla</t>
  </si>
  <si>
    <t>Beruházás</t>
  </si>
  <si>
    <t>Felújítás</t>
  </si>
  <si>
    <t>VSZKSZ</t>
  </si>
  <si>
    <t>Petőfi S. Könyvtár és Művelődési Központ</t>
  </si>
  <si>
    <t>MINDÖSSZESEN</t>
  </si>
  <si>
    <t>Intézményi felhalmozási kiadások 2013. évre</t>
  </si>
  <si>
    <t>TÁMOP pályázat eszközfejlesztés</t>
  </si>
  <si>
    <t>2/a. sz. melléklet</t>
  </si>
  <si>
    <t>Önkormányzati feladatellátás megbontása kötelező, nem kötelező feladatokra</t>
  </si>
  <si>
    <t>INTÉZMÉNY</t>
  </si>
  <si>
    <t>Kötelező feladatok</t>
  </si>
  <si>
    <t>MINDÖSZ-SZESEN</t>
  </si>
  <si>
    <t>bevételek összetétele</t>
  </si>
  <si>
    <t>kiadások összetétele</t>
  </si>
  <si>
    <t>közp.kvi tám.</t>
  </si>
  <si>
    <t>pályázati forrás, átvett pe., v.ig.ÁFA</t>
  </si>
  <si>
    <t>OEP</t>
  </si>
  <si>
    <t>intézmény saját bevétel</t>
  </si>
  <si>
    <t>önk. saját erő</t>
  </si>
  <si>
    <t>pénzma-radvány</t>
  </si>
  <si>
    <t>Bevételek összesen</t>
  </si>
  <si>
    <t>szem.j.</t>
  </si>
  <si>
    <t>m.adó</t>
  </si>
  <si>
    <t>dologi + egyéb</t>
  </si>
  <si>
    <t>felhalm.</t>
  </si>
  <si>
    <t>Kiadások összesen</t>
  </si>
  <si>
    <t>Félegyházi Napköziotthonos Óvoda</t>
  </si>
  <si>
    <t>Petőfi S. Városi Könyvtár, Műv.Kp.</t>
  </si>
  <si>
    <t>Kapocs Segítő Szolgálat</t>
  </si>
  <si>
    <t>hulladékgazdálkodás</t>
  </si>
  <si>
    <t>temetkezési szolgáltatás</t>
  </si>
  <si>
    <t>temetőfenntartás</t>
  </si>
  <si>
    <t>gyepmesteri telep</t>
  </si>
  <si>
    <t>Köztiszt+hószolg.+játszótér+park</t>
  </si>
  <si>
    <t>lakás+ingatlan bérbeadás</t>
  </si>
  <si>
    <t>piac- vásártér üzemeltetés</t>
  </si>
  <si>
    <t>Strand üzemeltetés</t>
  </si>
  <si>
    <t>Szivárvány Szem. G. Ny. Int.</t>
  </si>
  <si>
    <t>tanyagondnoki szolgálat</t>
  </si>
  <si>
    <t>Önkormányzat</t>
  </si>
  <si>
    <t>egyéb pénzeszköz átadások</t>
  </si>
  <si>
    <t>szociálpolitikai juttatások</t>
  </si>
  <si>
    <t>beruházások+felújítások</t>
  </si>
  <si>
    <t>pénzeszköz átadás - köznev.intézm.működt.</t>
  </si>
  <si>
    <t>tartalék - köznev.int.átadással összefüggő</t>
  </si>
  <si>
    <t xml:space="preserve">dologi+kamatkiadások </t>
  </si>
  <si>
    <t>tartalék - egyéb célok</t>
  </si>
  <si>
    <t>hiteltörlesztések (folyószla+beruh+kötvény)</t>
  </si>
  <si>
    <t>diákétkeztetés</t>
  </si>
  <si>
    <t>óvoda intézménygazdálkodás</t>
  </si>
  <si>
    <t>Könyvtár+Múzeum intézménygazd.</t>
  </si>
  <si>
    <t>3,1 darvas bölcs.elektr, 1,3 műv.ház beázás. 490 Hunyadi, bizt.techn. 4 millió</t>
  </si>
  <si>
    <t>Fúvószenekar kölcsön</t>
  </si>
  <si>
    <t xml:space="preserve">személyi juttatás  </t>
  </si>
  <si>
    <t>PéP program IV. n. év 3.218 e/Ft</t>
  </si>
  <si>
    <t>KÖÁI  1.097 e/Ft</t>
  </si>
  <si>
    <t>Középiskola  287 e/Ft</t>
  </si>
  <si>
    <t>TKIKI 1.834 e/Ft</t>
  </si>
  <si>
    <t>Vis mayor keret</t>
  </si>
  <si>
    <t>Kábítószer-ellenes feladatok (KEF) pályázat</t>
  </si>
  <si>
    <t>Kemencei tábor felújítása</t>
  </si>
  <si>
    <t>pályázati saját erő</t>
  </si>
  <si>
    <t>Térfigyelő rendszer további kiépítése</t>
  </si>
  <si>
    <t>Bel- és külterületi földutak javítása, gréderezése (ebből: 2 millió pályázati saját erő)</t>
  </si>
  <si>
    <t>Táncszínház</t>
  </si>
  <si>
    <t>Padkaporos</t>
  </si>
  <si>
    <t>Játszótéri eszközök felújítása</t>
  </si>
  <si>
    <t>Válto-</t>
  </si>
  <si>
    <t>zás</t>
  </si>
  <si>
    <t>Módos.</t>
  </si>
  <si>
    <t>ei.</t>
  </si>
  <si>
    <t>vált.</t>
  </si>
  <si>
    <t>változás</t>
  </si>
  <si>
    <t>módos.ei.</t>
  </si>
  <si>
    <t>4/a</t>
  </si>
  <si>
    <t>Városháza attikafal kődíszeinek újragyártása, visszahelyezése</t>
  </si>
  <si>
    <t>nem elszámolható saját forrás</t>
  </si>
  <si>
    <t>4/b.</t>
  </si>
  <si>
    <t>Piac ing. 24 ,2-es területrész megvásárlása</t>
  </si>
  <si>
    <t>Lakossági közműfejlesztési támogatás</t>
  </si>
  <si>
    <t>1/3. Félegyházi Térségi SI Kft</t>
  </si>
  <si>
    <t>Működési támogatások államháztartáson kívülre  - 2.sz.melléklet I/5.2. pont</t>
  </si>
  <si>
    <t>Szociálpolitikai ellátások és egyéb juttatások (lakosságnak juttatott támogatások szociális és rászorultsági alapon)</t>
  </si>
  <si>
    <t xml:space="preserve">           3.6.1. Helyi szervezési intézkedések</t>
  </si>
  <si>
    <t xml:space="preserve">           3.6.2. Üdülőhelyi feladatok</t>
  </si>
  <si>
    <t xml:space="preserve">           3.6.3. Lakott külterülettel kapcsolatos feladatok</t>
  </si>
  <si>
    <t xml:space="preserve">           3.6.4. Bérkompenzáció</t>
  </si>
  <si>
    <t xml:space="preserve">           1.2.6. Működési kamat- és árfolyamnyereség, egyéb bevételek</t>
  </si>
  <si>
    <t>Égi vándor köztéri szobok</t>
  </si>
  <si>
    <t>NKA pályázat (saját erő természetbeni felajánlásokból 2.002 e/Ft)</t>
  </si>
  <si>
    <t xml:space="preserve">           2.2.1. Lakossági közműfejlesztési támogatás</t>
  </si>
  <si>
    <t xml:space="preserve">           2.2.2. NKA-tól Égi vándor köztéri szoborra</t>
  </si>
  <si>
    <t>mód. ei.</t>
  </si>
  <si>
    <t>Kemencei tábor</t>
  </si>
  <si>
    <t>Strand felújítás</t>
  </si>
  <si>
    <t>Eszközfejlesztés</t>
  </si>
  <si>
    <t>2013. módos. ei</t>
  </si>
  <si>
    <t>8/2013. BM tám.</t>
  </si>
  <si>
    <t>Bercsényi és Nagyszőlő úti Óvoda felújítás saját erő</t>
  </si>
  <si>
    <t xml:space="preserve">                     c) Bercsényi és Nagyszőlő óvoda felúj-ra alapítv.-tól</t>
  </si>
  <si>
    <t>Kapocs Int. Hunyadi 6. tetőhéjazat egy részének, vápa lemez cseréjének, homlokzati ablakok csat.rendszerének stb. felúj.</t>
  </si>
  <si>
    <t>Szegedi úti óvoda salétromos falainak jav, vakolat pótlása</t>
  </si>
  <si>
    <t>Darvas Bölcsőde tetőszerkezet sérüléseinek javítása</t>
  </si>
  <si>
    <t>Szemünk Fénye prg. - világítótestek áthelyezése Dózsa Óvodába</t>
  </si>
  <si>
    <t>Roma Nemzetiségi Önk.műkö-dése</t>
  </si>
  <si>
    <t xml:space="preserve">                     c) TKT-tól ped.szakszolg.-ra és 2012. norm. elszám.</t>
  </si>
  <si>
    <t>mód.ei.</t>
  </si>
  <si>
    <t>Módos.ei.</t>
  </si>
  <si>
    <t>Módos. ei.</t>
  </si>
  <si>
    <t>Szegedi úti Óvoda tetőszerkezet javítás</t>
  </si>
  <si>
    <t>Művelődési Központ tetőszerkezet, csatorna felújítás</t>
  </si>
  <si>
    <t>Hajléktalan Ellátást szolgáló telephely felújítása</t>
  </si>
  <si>
    <t>KLIK - József A. Ált. kártérítés</t>
  </si>
  <si>
    <t>KLIK – KÖSZI gyorsíróverseny támogatása.</t>
  </si>
  <si>
    <t>TKT kistérségi feladatok elszámolása miatt</t>
  </si>
  <si>
    <t xml:space="preserve">                     g) 2012. évi normatív támogatás elszám. miatt</t>
  </si>
  <si>
    <t xml:space="preserve">   3.7. Kiskun Múzeum működtetésére</t>
  </si>
  <si>
    <t xml:space="preserve">           h) NKA-tól Égi vándor köztéri szoborra</t>
  </si>
  <si>
    <t>Ópusztaszeri Nemzeti Park Történeti Emlékparkká együttm.</t>
  </si>
  <si>
    <t>3.2. Felhalmozási támogatások államháztartáson kívülre</t>
  </si>
  <si>
    <t xml:space="preserve">           i) Félegyházi Hangya termelőiskola</t>
  </si>
  <si>
    <t>Félegyházi Hangya - 2010. Termelőiskola - a vidék iskolája prg. felújítási rész</t>
  </si>
  <si>
    <t xml:space="preserve">           b) Felhalmozási ÁFA bevétel+visszatérülés (szennyvízcsatorna, DVG, Hangy Sz.)</t>
  </si>
  <si>
    <t>2012. évi Intézményi alulfinanszírozás</t>
  </si>
  <si>
    <t>Kapocs Intézmény</t>
  </si>
  <si>
    <t>Ügyviteli és egyéb gép-berendezés vásárlás</t>
  </si>
  <si>
    <t>Petőfi szobor újjáépítése</t>
  </si>
  <si>
    <t>Piac felújítás</t>
  </si>
  <si>
    <t>DM - hőmennyiségmérő, integrált rendszer eljárási díj</t>
  </si>
  <si>
    <t xml:space="preserve">6. Tartalékok </t>
  </si>
  <si>
    <t>időskorúak bentlakásos ellátása</t>
  </si>
  <si>
    <t>jelzőrendszeres házi segítségnyújtás</t>
  </si>
  <si>
    <t>1/a.</t>
  </si>
  <si>
    <t>Testületi szavazórendszer és teremhangosítás</t>
  </si>
  <si>
    <t xml:space="preserve">                     d) TKT-tól decemberi bérre</t>
  </si>
  <si>
    <t>Létszámcsökk. pályázat kistérségi társ. tagjai részére továbbu.</t>
  </si>
  <si>
    <t xml:space="preserve">           3.6.5. Nyári gyermekétkeztetés</t>
  </si>
  <si>
    <t>Nyári gyermekétkeztetés</t>
  </si>
  <si>
    <t>Gyárfás István Alapítvány nak - helyi pénz bevezetéséhez</t>
  </si>
  <si>
    <t>Kistérségi Társulás pénzmaradványa társ. tagjai r.továbbutalás</t>
  </si>
  <si>
    <t xml:space="preserve">                     e) TKT-tól 2012. évi pénzmaradvány</t>
  </si>
  <si>
    <t>KLIK (KTKLIKI Batthyány Intézmény) testvérvárosi kapcs.</t>
  </si>
  <si>
    <t xml:space="preserve">        c) Félegyházi Asztalitenisz SI</t>
  </si>
  <si>
    <t xml:space="preserve">        a) Kiskunfélegyházi Bulls SC </t>
  </si>
  <si>
    <t xml:space="preserve">Dankó P. u. bölcsőde csapadékvíz és a Mezősi K. u. parkolók építése </t>
  </si>
  <si>
    <t>Tanyás térségek külter. földút karb.-ra munkagépek, eszközök</t>
  </si>
  <si>
    <t>tanyafejlesztési program saját erő</t>
  </si>
  <si>
    <t>Kossuth 10. tanácsadói szolg. miatti helyiségek felújítás</t>
  </si>
  <si>
    <t xml:space="preserve">        d) Jogging Plus Szuperinfó Futóklub</t>
  </si>
  <si>
    <t xml:space="preserve">        b) KHTK Labdarúgó Szakosztály</t>
  </si>
  <si>
    <t xml:space="preserve">        e) Vasas TK Birkózó Szakosztály</t>
  </si>
  <si>
    <t xml:space="preserve">        f) Forrest Gump Sportegyesület</t>
  </si>
  <si>
    <t xml:space="preserve">        g) Kiskunfélegyházi Városi Tenisz Klub OB II-es csapata</t>
  </si>
  <si>
    <t xml:space="preserve">            KHTK Ökölvívó Szakosztály</t>
  </si>
  <si>
    <t xml:space="preserve">           3.6.6. 22/2013. BM rend. szoc. és gyermekjóléti fea.kieg.</t>
  </si>
  <si>
    <t xml:space="preserve">           3.6.8. 22/2013. BM rend.gyermekétkeztetésre</t>
  </si>
  <si>
    <t xml:space="preserve">           3.6.7. 22/2013. BM rend.köznev.int.műk-re</t>
  </si>
  <si>
    <t xml:space="preserve">           2.2.3. Könyvtári érdekeltségnövelő támogatás</t>
  </si>
  <si>
    <t xml:space="preserve">Gépjármű vásárlása 9 személyes Vivaro Combi </t>
  </si>
  <si>
    <t xml:space="preserve">           2.1.1. Lakossági közműfejlesztési támogatás</t>
  </si>
  <si>
    <t xml:space="preserve">           2.1.2. Dankó Bölcsőde fejl. saját forrás kieg.tám.</t>
  </si>
  <si>
    <t xml:space="preserve">             ** Ne légy Jeti rendezv.sorozatra</t>
  </si>
  <si>
    <t>Petőfiszállás Önkormányzat - óvoda júl-aug.áll. tám.visszautalás</t>
  </si>
  <si>
    <t>Gátéri Önkormányzat - óvoda júl-aug.áll. tám.visszautalás</t>
  </si>
  <si>
    <r>
      <t xml:space="preserve">Szakmaközi KHE </t>
    </r>
    <r>
      <rPr>
        <b/>
        <sz val="10"/>
        <rFont val="Times New Roman"/>
        <family val="1"/>
      </rPr>
      <t>alapításának 45. évfordulójára 20 e/Ft+rend. 15 e/Ft</t>
    </r>
  </si>
  <si>
    <t>Félegyházi Közlöny Nonprofit Kft. támogatása</t>
  </si>
  <si>
    <t>Petőfi Mozi újraindítása</t>
  </si>
  <si>
    <t>KLIK - ingyenes füzetcsomag</t>
  </si>
  <si>
    <t>Constantinum Intézmény - első osztályos füzetcsomag</t>
  </si>
  <si>
    <t xml:space="preserve">ABSURD SOFTWARE bérlemény-nyilvántartási szoftver </t>
  </si>
  <si>
    <t>Dacia Duster Terepjáró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</si>
</sst>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#&quot; &quot;?/2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_ ;[Red]\-#,##0\ "/>
    <numFmt numFmtId="171" formatCode="#,##0\ &quot;Ft&quot;"/>
    <numFmt numFmtId="172" formatCode="#,##0.000000"/>
    <numFmt numFmtId="173" formatCode="0.000000"/>
    <numFmt numFmtId="174" formatCode="0.000%"/>
    <numFmt numFmtId="175" formatCode="0.00000%"/>
    <numFmt numFmtId="176" formatCode="0.0000%"/>
    <numFmt numFmtId="177" formatCode="&quot;H-&quot;0000"/>
    <numFmt numFmtId="178" formatCode="0.0"/>
    <numFmt numFmtId="179" formatCode="0.0000"/>
    <numFmt numFmtId="180" formatCode="#,##0\ _F_t;[Red]#,##0\ _F_t"/>
    <numFmt numFmtId="181" formatCode="0.00000000"/>
    <numFmt numFmtId="182" formatCode="#,##0_ ;\-#,##0\ "/>
    <numFmt numFmtId="183" formatCode="#,##0.0000"/>
    <numFmt numFmtId="184" formatCode="#,##0.000000000"/>
    <numFmt numFmtId="185" formatCode="#,##0.00000000"/>
    <numFmt numFmtId="186" formatCode="#,##0.00\ &quot;Ft&quot;"/>
    <numFmt numFmtId="187" formatCode="#,##0.000"/>
    <numFmt numFmtId="188" formatCode="#,##0.00000"/>
    <numFmt numFmtId="189" formatCode="#,##0.0_ ;[Red]\-#,##0.0\ "/>
    <numFmt numFmtId="190" formatCode="mmm\ d/"/>
    <numFmt numFmtId="191" formatCode="0.000"/>
    <numFmt numFmtId="192" formatCode="#"/>
    <numFmt numFmtId="193" formatCode="#,##0,&quot;Ft&quot;"/>
    <numFmt numFmtId="194" formatCode="_-* #,##0\ _F_t_-;\-* #,##0\ _F_t_-;_-* \-??\ _F_t_-;_-@_-"/>
    <numFmt numFmtId="195" formatCode="_-* #,##0\ _F_t_-;\-* #,##0\ _F_t_-;_-* &quot;-&quot;??\ _F_t_-;_-@_-"/>
    <numFmt numFmtId="196" formatCode="yyyy\-mm\-dd"/>
    <numFmt numFmtId="197" formatCode="#,##0.0000000"/>
    <numFmt numFmtId="198" formatCode="[$-40E]yyyy\.\ mmmm\ d\."/>
  </numFmts>
  <fonts count="57">
    <font>
      <sz val="9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Brooklyn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9"/>
      <name val="Times New Roman"/>
      <family val="1"/>
    </font>
    <font>
      <sz val="8"/>
      <name val="Arial CE"/>
      <family val="0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1"/>
      <name val="Times New Roman"/>
      <family val="1"/>
    </font>
    <font>
      <sz val="8.5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94" applyNumberFormat="1" applyFont="1" applyBorder="1" applyAlignment="1">
      <alignment horizontal="center" vertical="center"/>
      <protection/>
    </xf>
    <xf numFmtId="3" fontId="7" fillId="0" borderId="0" xfId="94" applyNumberFormat="1" applyFont="1" applyBorder="1" applyAlignment="1">
      <alignment horizontal="center" vertical="center"/>
      <protection/>
    </xf>
    <xf numFmtId="3" fontId="4" fillId="0" borderId="0" xfId="94" applyNumberFormat="1" applyFont="1" applyBorder="1" applyAlignment="1">
      <alignment horizontal="left" vertical="center"/>
      <protection/>
    </xf>
    <xf numFmtId="3" fontId="4" fillId="0" borderId="0" xfId="94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83" applyNumberFormat="1" applyFont="1" applyFill="1" applyBorder="1" applyAlignment="1">
      <alignment horizontal="center"/>
      <protection/>
    </xf>
    <xf numFmtId="3" fontId="6" fillId="0" borderId="0" xfId="83" applyNumberFormat="1" applyFont="1" applyFill="1" applyAlignment="1">
      <alignment horizontal="center"/>
      <protection/>
    </xf>
    <xf numFmtId="3" fontId="6" fillId="0" borderId="0" xfId="83" applyNumberFormat="1" applyFont="1" applyFill="1" applyAlignment="1">
      <alignment/>
      <protection/>
    </xf>
    <xf numFmtId="3" fontId="6" fillId="0" borderId="0" xfId="83" applyNumberFormat="1" applyFont="1" applyFill="1" applyBorder="1">
      <alignment/>
      <protection/>
    </xf>
    <xf numFmtId="3" fontId="6" fillId="0" borderId="0" xfId="83" applyNumberFormat="1" applyFont="1" applyFill="1">
      <alignment/>
      <protection/>
    </xf>
    <xf numFmtId="3" fontId="6" fillId="0" borderId="0" xfId="83" applyNumberFormat="1" applyFont="1" applyFill="1" applyAlignment="1">
      <alignment horizontal="right"/>
      <protection/>
    </xf>
    <xf numFmtId="3" fontId="4" fillId="0" borderId="10" xfId="83" applyNumberFormat="1" applyFont="1" applyFill="1" applyBorder="1" applyAlignment="1">
      <alignment horizontal="center"/>
      <protection/>
    </xf>
    <xf numFmtId="3" fontId="4" fillId="0" borderId="10" xfId="83" applyNumberFormat="1" applyFont="1" applyFill="1" applyBorder="1">
      <alignment/>
      <protection/>
    </xf>
    <xf numFmtId="3" fontId="6" fillId="0" borderId="10" xfId="83" applyNumberFormat="1" applyFont="1" applyFill="1" applyBorder="1">
      <alignment/>
      <protection/>
    </xf>
    <xf numFmtId="3" fontId="6" fillId="0" borderId="10" xfId="40" applyNumberFormat="1" applyFont="1" applyFill="1" applyBorder="1" applyAlignment="1">
      <alignment horizontal="right"/>
    </xf>
    <xf numFmtId="0" fontId="17" fillId="0" borderId="0" xfId="83" applyFont="1">
      <alignment/>
      <protection/>
    </xf>
    <xf numFmtId="0" fontId="32" fillId="0" borderId="0" xfId="83" applyFont="1" applyAlignment="1">
      <alignment horizontal="center"/>
      <protection/>
    </xf>
    <xf numFmtId="0" fontId="32" fillId="0" borderId="0" xfId="83" applyFont="1" applyFill="1" applyAlignment="1">
      <alignment horizontal="center"/>
      <protection/>
    </xf>
    <xf numFmtId="0" fontId="17" fillId="0" borderId="0" xfId="83" applyFont="1" applyFill="1">
      <alignment/>
      <protection/>
    </xf>
    <xf numFmtId="0" fontId="31" fillId="0" borderId="10" xfId="83" applyFont="1" applyBorder="1" applyAlignment="1">
      <alignment horizontal="center" vertical="center"/>
      <protection/>
    </xf>
    <xf numFmtId="0" fontId="31" fillId="0" borderId="10" xfId="83" applyFont="1" applyBorder="1" applyAlignment="1">
      <alignment horizontal="center" vertical="center" wrapText="1"/>
      <protection/>
    </xf>
    <xf numFmtId="0" fontId="31" fillId="0" borderId="10" xfId="83" applyFont="1" applyFill="1" applyBorder="1" applyAlignment="1">
      <alignment horizontal="center" vertical="center"/>
      <protection/>
    </xf>
    <xf numFmtId="0" fontId="31" fillId="0" borderId="10" xfId="83" applyFont="1" applyFill="1" applyBorder="1" applyAlignment="1">
      <alignment horizontal="center" vertical="center" wrapText="1"/>
      <protection/>
    </xf>
    <xf numFmtId="0" fontId="32" fillId="0" borderId="10" xfId="83" applyFont="1" applyBorder="1" applyAlignment="1">
      <alignment horizontal="center"/>
      <protection/>
    </xf>
    <xf numFmtId="0" fontId="32" fillId="0" borderId="10" xfId="83" applyFont="1" applyBorder="1">
      <alignment/>
      <protection/>
    </xf>
    <xf numFmtId="0" fontId="34" fillId="0" borderId="10" xfId="83" applyFont="1" applyBorder="1">
      <alignment/>
      <protection/>
    </xf>
    <xf numFmtId="0" fontId="17" fillId="0" borderId="10" xfId="83" applyFont="1" applyBorder="1">
      <alignment/>
      <protection/>
    </xf>
    <xf numFmtId="3" fontId="31" fillId="0" borderId="10" xfId="83" applyNumberFormat="1" applyFont="1" applyBorder="1">
      <alignment/>
      <protection/>
    </xf>
    <xf numFmtId="3" fontId="31" fillId="0" borderId="10" xfId="83" applyNumberFormat="1" applyFont="1" applyFill="1" applyBorder="1">
      <alignment/>
      <protection/>
    </xf>
    <xf numFmtId="3" fontId="32" fillId="0" borderId="10" xfId="83" applyNumberFormat="1" applyFont="1" applyFill="1" applyBorder="1">
      <alignment/>
      <protection/>
    </xf>
    <xf numFmtId="3" fontId="32" fillId="0" borderId="10" xfId="83" applyNumberFormat="1" applyFont="1" applyBorder="1">
      <alignment/>
      <protection/>
    </xf>
    <xf numFmtId="3" fontId="31" fillId="0" borderId="10" xfId="83" applyNumberFormat="1" applyFont="1" applyFill="1" applyBorder="1">
      <alignment/>
      <protection/>
    </xf>
    <xf numFmtId="3" fontId="36" fillId="0" borderId="10" xfId="83" applyNumberFormat="1" applyFont="1" applyBorder="1">
      <alignment/>
      <protection/>
    </xf>
    <xf numFmtId="3" fontId="36" fillId="0" borderId="10" xfId="83" applyNumberFormat="1" applyFont="1" applyFill="1" applyBorder="1">
      <alignment/>
      <protection/>
    </xf>
    <xf numFmtId="3" fontId="31" fillId="0" borderId="10" xfId="83" applyNumberFormat="1" applyFont="1" applyBorder="1" applyAlignment="1">
      <alignment vertical="center"/>
      <protection/>
    </xf>
    <xf numFmtId="0" fontId="17" fillId="0" borderId="0" xfId="83" applyFont="1" applyAlignment="1">
      <alignment vertical="center"/>
      <protection/>
    </xf>
    <xf numFmtId="0" fontId="32" fillId="0" borderId="0" xfId="83" applyFont="1">
      <alignment/>
      <protection/>
    </xf>
    <xf numFmtId="0" fontId="17" fillId="0" borderId="0" xfId="83">
      <alignment/>
      <protection/>
    </xf>
    <xf numFmtId="0" fontId="17" fillId="0" borderId="0" xfId="83" applyFill="1">
      <alignment/>
      <protection/>
    </xf>
    <xf numFmtId="3" fontId="6" fillId="0" borderId="0" xfId="92" applyNumberFormat="1" applyFont="1" applyFill="1">
      <alignment/>
      <protection/>
    </xf>
    <xf numFmtId="3" fontId="6" fillId="0" borderId="0" xfId="92" applyNumberFormat="1" applyFont="1" applyFill="1" applyAlignment="1">
      <alignment horizontal="center" vertical="center"/>
      <protection/>
    </xf>
    <xf numFmtId="3" fontId="4" fillId="0" borderId="0" xfId="92" applyNumberFormat="1" applyFont="1" applyFill="1" applyAlignment="1">
      <alignment wrapText="1"/>
      <protection/>
    </xf>
    <xf numFmtId="3" fontId="32" fillId="0" borderId="0" xfId="92" applyNumberFormat="1" applyFont="1" applyFill="1" applyAlignment="1">
      <alignment horizontal="center"/>
      <protection/>
    </xf>
    <xf numFmtId="3" fontId="6" fillId="0" borderId="10" xfId="92" applyNumberFormat="1" applyFont="1" applyFill="1" applyBorder="1" applyAlignment="1">
      <alignment horizontal="center" vertical="center"/>
      <protection/>
    </xf>
    <xf numFmtId="3" fontId="31" fillId="0" borderId="10" xfId="92" applyNumberFormat="1" applyFont="1" applyFill="1" applyBorder="1" applyAlignment="1">
      <alignment horizontal="center" vertical="center"/>
      <protection/>
    </xf>
    <xf numFmtId="3" fontId="4" fillId="0" borderId="10" xfId="92" applyNumberFormat="1" applyFont="1" applyFill="1" applyBorder="1" applyAlignment="1">
      <alignment horizontal="center"/>
      <protection/>
    </xf>
    <xf numFmtId="3" fontId="4" fillId="0" borderId="10" xfId="92" applyNumberFormat="1" applyFont="1" applyFill="1" applyBorder="1" applyAlignment="1">
      <alignment horizontal="center" vertical="center"/>
      <protection/>
    </xf>
    <xf numFmtId="3" fontId="36" fillId="0" borderId="10" xfId="92" applyNumberFormat="1" applyFont="1" applyFill="1" applyBorder="1" applyAlignment="1">
      <alignment horizontal="center" vertical="center"/>
      <protection/>
    </xf>
    <xf numFmtId="3" fontId="6" fillId="0" borderId="10" xfId="92" applyNumberFormat="1" applyFont="1" applyFill="1" applyBorder="1" applyAlignment="1">
      <alignment vertical="center"/>
      <protection/>
    </xf>
    <xf numFmtId="3" fontId="6" fillId="0" borderId="0" xfId="92" applyNumberFormat="1" applyFont="1" applyFill="1" applyAlignment="1">
      <alignment vertical="center"/>
      <protection/>
    </xf>
    <xf numFmtId="3" fontId="6" fillId="0" borderId="10" xfId="92" applyNumberFormat="1" applyFont="1" applyFill="1" applyBorder="1" applyAlignment="1">
      <alignment vertical="center" wrapText="1"/>
      <protection/>
    </xf>
    <xf numFmtId="3" fontId="39" fillId="0" borderId="10" xfId="92" applyNumberFormat="1" applyFont="1" applyFill="1" applyBorder="1" applyAlignment="1">
      <alignment vertical="center"/>
      <protection/>
    </xf>
    <xf numFmtId="3" fontId="4" fillId="0" borderId="10" xfId="92" applyNumberFormat="1" applyFont="1" applyFill="1" applyBorder="1" applyAlignment="1">
      <alignment vertical="center"/>
      <protection/>
    </xf>
    <xf numFmtId="3" fontId="4" fillId="0" borderId="0" xfId="92" applyNumberFormat="1" applyFont="1" applyFill="1">
      <alignment/>
      <protection/>
    </xf>
    <xf numFmtId="3" fontId="32" fillId="0" borderId="10" xfId="92" applyNumberFormat="1" applyFont="1" applyFill="1" applyBorder="1" applyAlignment="1">
      <alignment horizontal="center" vertical="center"/>
      <protection/>
    </xf>
    <xf numFmtId="3" fontId="32" fillId="0" borderId="10" xfId="92" applyNumberFormat="1" applyFont="1" applyFill="1" applyBorder="1" applyAlignment="1">
      <alignment horizontal="center" vertical="center" wrapText="1"/>
      <protection/>
    </xf>
    <xf numFmtId="3" fontId="6" fillId="0" borderId="10" xfId="83" applyNumberFormat="1" applyFont="1" applyFill="1" applyBorder="1" applyAlignment="1">
      <alignment vertical="center"/>
      <protection/>
    </xf>
    <xf numFmtId="3" fontId="40" fillId="0" borderId="10" xfId="92" applyNumberFormat="1" applyFont="1" applyFill="1" applyBorder="1" applyAlignment="1">
      <alignment vertical="center" wrapText="1"/>
      <protection/>
    </xf>
    <xf numFmtId="3" fontId="35" fillId="0" borderId="10" xfId="92" applyNumberFormat="1" applyFont="1" applyFill="1" applyBorder="1" applyAlignment="1">
      <alignment horizontal="center" vertical="center"/>
      <protection/>
    </xf>
    <xf numFmtId="3" fontId="40" fillId="0" borderId="10" xfId="92" applyNumberFormat="1" applyFont="1" applyFill="1" applyBorder="1" applyAlignment="1">
      <alignment vertical="center"/>
      <protection/>
    </xf>
    <xf numFmtId="3" fontId="6" fillId="0" borderId="0" xfId="92" applyNumberFormat="1" applyFont="1" applyFill="1" applyAlignment="1">
      <alignment/>
      <protection/>
    </xf>
    <xf numFmtId="3" fontId="4" fillId="0" borderId="0" xfId="92" applyNumberFormat="1" applyFont="1" applyFill="1" applyBorder="1">
      <alignment/>
      <protection/>
    </xf>
    <xf numFmtId="3" fontId="4" fillId="0" borderId="0" xfId="92" applyNumberFormat="1" applyFont="1" applyFill="1" applyBorder="1" applyAlignment="1">
      <alignment vertical="center"/>
      <protection/>
    </xf>
    <xf numFmtId="3" fontId="36" fillId="0" borderId="0" xfId="92" applyNumberFormat="1" applyFont="1" applyFill="1" applyBorder="1" applyAlignment="1">
      <alignment horizontal="center" vertical="center"/>
      <protection/>
    </xf>
    <xf numFmtId="3" fontId="6" fillId="0" borderId="0" xfId="92" applyNumberFormat="1" applyFont="1" applyFill="1" applyBorder="1" applyAlignment="1">
      <alignment vertical="center"/>
      <protection/>
    </xf>
    <xf numFmtId="3" fontId="6" fillId="0" borderId="0" xfId="92" applyNumberFormat="1" applyFont="1" applyFill="1" applyBorder="1" applyAlignment="1">
      <alignment/>
      <protection/>
    </xf>
    <xf numFmtId="3" fontId="6" fillId="0" borderId="0" xfId="92" applyNumberFormat="1" applyFont="1" applyFill="1" applyBorder="1">
      <alignment/>
      <protection/>
    </xf>
    <xf numFmtId="3" fontId="4" fillId="0" borderId="0" xfId="92" applyNumberFormat="1" applyFont="1" applyFill="1" applyAlignment="1">
      <alignment vertical="center" wrapText="1"/>
      <protection/>
    </xf>
    <xf numFmtId="3" fontId="32" fillId="0" borderId="0" xfId="92" applyNumberFormat="1" applyFont="1" applyFill="1" applyAlignment="1">
      <alignment horizontal="center" vertical="center"/>
      <protection/>
    </xf>
    <xf numFmtId="3" fontId="6" fillId="0" borderId="0" xfId="92" applyNumberFormat="1" applyFont="1" applyFill="1" applyBorder="1" applyAlignment="1">
      <alignment horizontal="right" vertical="center"/>
      <protection/>
    </xf>
    <xf numFmtId="3" fontId="41" fillId="0" borderId="10" xfId="92" applyNumberFormat="1" applyFont="1" applyFill="1" applyBorder="1" applyAlignment="1">
      <alignment horizontal="center" vertical="center"/>
      <protection/>
    </xf>
    <xf numFmtId="3" fontId="8" fillId="0" borderId="10" xfId="92" applyNumberFormat="1" applyFont="1" applyFill="1" applyBorder="1" applyAlignment="1">
      <alignment horizontal="center" vertical="center" wrapText="1"/>
      <protection/>
    </xf>
    <xf numFmtId="3" fontId="42" fillId="0" borderId="10" xfId="92" applyNumberFormat="1" applyFont="1" applyFill="1" applyBorder="1" applyAlignment="1">
      <alignment horizontal="center" vertical="center"/>
      <protection/>
    </xf>
    <xf numFmtId="3" fontId="6" fillId="0" borderId="0" xfId="83" applyNumberFormat="1" applyFont="1">
      <alignment/>
      <protection/>
    </xf>
    <xf numFmtId="0" fontId="6" fillId="0" borderId="0" xfId="83" applyFont="1">
      <alignment/>
      <protection/>
    </xf>
    <xf numFmtId="3" fontId="4" fillId="0" borderId="10" xfId="83" applyNumberFormat="1" applyFont="1" applyBorder="1" applyAlignment="1">
      <alignment horizontal="center"/>
      <protection/>
    </xf>
    <xf numFmtId="0" fontId="4" fillId="0" borderId="10" xfId="83" applyFont="1" applyBorder="1" applyAlignment="1">
      <alignment horizontal="center"/>
      <protection/>
    </xf>
    <xf numFmtId="3" fontId="6" fillId="0" borderId="10" xfId="83" applyNumberFormat="1" applyFont="1" applyBorder="1">
      <alignment/>
      <protection/>
    </xf>
    <xf numFmtId="3" fontId="6" fillId="0" borderId="10" xfId="83" applyNumberFormat="1" applyFont="1" applyFill="1" applyBorder="1">
      <alignment/>
      <protection/>
    </xf>
    <xf numFmtId="3" fontId="4" fillId="0" borderId="10" xfId="83" applyNumberFormat="1" applyFont="1" applyBorder="1">
      <alignment/>
      <protection/>
    </xf>
    <xf numFmtId="49" fontId="6" fillId="0" borderId="10" xfId="83" applyNumberFormat="1" applyFont="1" applyBorder="1" applyAlignment="1">
      <alignment horizontal="center"/>
      <protection/>
    </xf>
    <xf numFmtId="3" fontId="4" fillId="0" borderId="0" xfId="83" applyNumberFormat="1" applyFont="1" applyBorder="1">
      <alignment/>
      <protection/>
    </xf>
    <xf numFmtId="3" fontId="4" fillId="0" borderId="0" xfId="83" applyNumberFormat="1" applyFont="1" applyAlignment="1">
      <alignment horizontal="center"/>
      <protection/>
    </xf>
    <xf numFmtId="0" fontId="4" fillId="0" borderId="0" xfId="83" applyFont="1" applyAlignment="1">
      <alignment horizontal="center"/>
      <protection/>
    </xf>
    <xf numFmtId="3" fontId="17" fillId="0" borderId="0" xfId="83" applyNumberFormat="1">
      <alignment/>
      <protection/>
    </xf>
    <xf numFmtId="3" fontId="4" fillId="0" borderId="0" xfId="83" applyNumberFormat="1" applyFont="1" applyAlignment="1">
      <alignment horizontal="center"/>
      <protection/>
    </xf>
    <xf numFmtId="3" fontId="6" fillId="0" borderId="10" xfId="83" applyNumberFormat="1" applyFont="1" applyBorder="1" applyAlignment="1">
      <alignment horizontal="center"/>
      <protection/>
    </xf>
    <xf numFmtId="3" fontId="6" fillId="0" borderId="10" xfId="83" applyNumberFormat="1" applyFont="1" applyBorder="1">
      <alignment/>
      <protection/>
    </xf>
    <xf numFmtId="3" fontId="6" fillId="0" borderId="10" xfId="92" applyNumberFormat="1" applyFont="1" applyBorder="1" applyAlignment="1">
      <alignment/>
      <protection/>
    </xf>
    <xf numFmtId="3" fontId="45" fillId="0" borderId="10" xfId="83" applyNumberFormat="1" applyFont="1" applyBorder="1" applyAlignment="1">
      <alignment horizontal="left"/>
      <protection/>
    </xf>
    <xf numFmtId="3" fontId="7" fillId="0" borderId="10" xfId="83" applyNumberFormat="1" applyFont="1" applyFill="1" applyBorder="1">
      <alignment/>
      <protection/>
    </xf>
    <xf numFmtId="3" fontId="6" fillId="0" borderId="10" xfId="83" applyNumberFormat="1" applyFont="1" applyBorder="1" applyAlignment="1">
      <alignment horizontal="left"/>
      <protection/>
    </xf>
    <xf numFmtId="3" fontId="46" fillId="0" borderId="0" xfId="83" applyNumberFormat="1" applyFont="1">
      <alignment/>
      <protection/>
    </xf>
    <xf numFmtId="0" fontId="4" fillId="0" borderId="11" xfId="83" applyFont="1" applyBorder="1" applyAlignment="1">
      <alignment horizontal="center"/>
      <protection/>
    </xf>
    <xf numFmtId="0" fontId="6" fillId="0" borderId="0" xfId="88" applyFont="1">
      <alignment/>
      <protection/>
    </xf>
    <xf numFmtId="3" fontId="6" fillId="0" borderId="0" xfId="88" applyNumberFormat="1" applyFont="1">
      <alignment/>
      <protection/>
    </xf>
    <xf numFmtId="0" fontId="5" fillId="0" borderId="0" xfId="88">
      <alignment/>
      <protection/>
    </xf>
    <xf numFmtId="3" fontId="6" fillId="0" borderId="0" xfId="83" applyNumberFormat="1" applyFont="1" applyBorder="1">
      <alignment/>
      <protection/>
    </xf>
    <xf numFmtId="0" fontId="4" fillId="0" borderId="10" xfId="83" applyNumberFormat="1" applyFont="1" applyBorder="1" applyAlignment="1">
      <alignment horizontal="center"/>
      <protection/>
    </xf>
    <xf numFmtId="0" fontId="4" fillId="0" borderId="0" xfId="83" applyNumberFormat="1" applyFont="1" applyBorder="1" applyAlignment="1">
      <alignment horizontal="center"/>
      <protection/>
    </xf>
    <xf numFmtId="0" fontId="6" fillId="0" borderId="10" xfId="88" applyFont="1" applyBorder="1">
      <alignment/>
      <protection/>
    </xf>
    <xf numFmtId="0" fontId="6" fillId="0" borderId="11" xfId="83" applyFont="1" applyBorder="1" applyAlignment="1">
      <alignment horizontal="left"/>
      <protection/>
    </xf>
    <xf numFmtId="0" fontId="17" fillId="0" borderId="0" xfId="83" applyBorder="1">
      <alignment/>
      <protection/>
    </xf>
    <xf numFmtId="3" fontId="6" fillId="0" borderId="11" xfId="83" applyNumberFormat="1" applyFont="1" applyBorder="1" applyAlignment="1">
      <alignment horizontal="left"/>
      <protection/>
    </xf>
    <xf numFmtId="0" fontId="32" fillId="0" borderId="0" xfId="83" applyFont="1" applyAlignment="1">
      <alignment horizontal="right"/>
      <protection/>
    </xf>
    <xf numFmtId="9" fontId="32" fillId="0" borderId="10" xfId="83" applyNumberFormat="1" applyFont="1" applyBorder="1" applyAlignment="1">
      <alignment horizontal="center"/>
      <protection/>
    </xf>
    <xf numFmtId="9" fontId="35" fillId="0" borderId="10" xfId="83" applyNumberFormat="1" applyFont="1" applyBorder="1" applyAlignment="1">
      <alignment horizontal="center" vertical="center"/>
      <protection/>
    </xf>
    <xf numFmtId="9" fontId="32" fillId="0" borderId="0" xfId="83" applyNumberFormat="1" applyFont="1" applyAlignment="1">
      <alignment horizontal="center"/>
      <protection/>
    </xf>
    <xf numFmtId="9" fontId="17" fillId="0" borderId="0" xfId="83" applyNumberFormat="1" applyFont="1" applyAlignment="1">
      <alignment horizontal="center"/>
      <protection/>
    </xf>
    <xf numFmtId="9" fontId="17" fillId="0" borderId="0" xfId="83" applyNumberFormat="1" applyAlignment="1">
      <alignment horizontal="center"/>
      <protection/>
    </xf>
    <xf numFmtId="3" fontId="1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36" fillId="0" borderId="10" xfId="92" applyFont="1" applyFill="1" applyBorder="1" applyAlignment="1">
      <alignment horizontal="center"/>
      <protection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0" xfId="91">
      <alignment/>
      <protection/>
    </xf>
    <xf numFmtId="0" fontId="44" fillId="0" borderId="0" xfId="91" applyFont="1" applyAlignment="1">
      <alignment horizontal="center"/>
      <protection/>
    </xf>
    <xf numFmtId="3" fontId="6" fillId="0" borderId="0" xfId="91" applyNumberFormat="1" applyFont="1">
      <alignment/>
      <protection/>
    </xf>
    <xf numFmtId="0" fontId="1" fillId="0" borderId="0" xfId="91" applyFont="1" applyAlignment="1">
      <alignment horizontal="right"/>
      <protection/>
    </xf>
    <xf numFmtId="3" fontId="4" fillId="0" borderId="10" xfId="85" applyNumberFormat="1" applyFont="1" applyBorder="1" applyAlignment="1">
      <alignment horizontal="center" vertical="center"/>
      <protection/>
    </xf>
    <xf numFmtId="3" fontId="4" fillId="0" borderId="11" xfId="85" applyNumberFormat="1" applyFont="1" applyBorder="1" applyAlignment="1">
      <alignment horizontal="center" vertical="center"/>
      <protection/>
    </xf>
    <xf numFmtId="3" fontId="4" fillId="0" borderId="10" xfId="91" applyNumberFormat="1" applyFont="1" applyBorder="1" applyAlignment="1">
      <alignment horizontal="center"/>
      <protection/>
    </xf>
    <xf numFmtId="49" fontId="4" fillId="0" borderId="10" xfId="85" applyNumberFormat="1" applyFont="1" applyBorder="1" applyAlignment="1">
      <alignment horizontal="center" vertical="center"/>
      <protection/>
    </xf>
    <xf numFmtId="0" fontId="4" fillId="0" borderId="10" xfId="85" applyFont="1" applyBorder="1" applyAlignment="1">
      <alignment horizontal="center" vertical="center" wrapText="1"/>
      <protection/>
    </xf>
    <xf numFmtId="0" fontId="31" fillId="0" borderId="10" xfId="85" applyFont="1" applyBorder="1" applyAlignment="1">
      <alignment horizontal="center" vertical="center" wrapText="1"/>
      <protection/>
    </xf>
    <xf numFmtId="0" fontId="4" fillId="0" borderId="10" xfId="85" applyFont="1" applyBorder="1" applyAlignment="1">
      <alignment horizontal="center" vertical="center"/>
      <protection/>
    </xf>
    <xf numFmtId="3" fontId="6" fillId="0" borderId="10" xfId="91" applyNumberFormat="1" applyFont="1" applyBorder="1">
      <alignment/>
      <protection/>
    </xf>
    <xf numFmtId="3" fontId="6" fillId="0" borderId="10" xfId="90" applyNumberFormat="1" applyFont="1" applyBorder="1">
      <alignment/>
      <protection/>
    </xf>
    <xf numFmtId="3" fontId="39" fillId="0" borderId="10" xfId="91" applyNumberFormat="1" applyFont="1" applyBorder="1">
      <alignment/>
      <protection/>
    </xf>
    <xf numFmtId="3" fontId="6" fillId="0" borderId="10" xfId="85" applyNumberFormat="1" applyFont="1" applyBorder="1">
      <alignment/>
      <protection/>
    </xf>
    <xf numFmtId="3" fontId="39" fillId="0" borderId="10" xfId="85" applyNumberFormat="1" applyFont="1" applyBorder="1">
      <alignment/>
      <protection/>
    </xf>
    <xf numFmtId="3" fontId="4" fillId="0" borderId="10" xfId="85" applyNumberFormat="1" applyFont="1" applyBorder="1">
      <alignment/>
      <protection/>
    </xf>
    <xf numFmtId="3" fontId="6" fillId="0" borderId="0" xfId="91" applyNumberFormat="1" applyFont="1" applyBorder="1">
      <alignment/>
      <protection/>
    </xf>
    <xf numFmtId="0" fontId="5" fillId="0" borderId="0" xfId="91" applyBorder="1">
      <alignment/>
      <protection/>
    </xf>
    <xf numFmtId="3" fontId="4" fillId="0" borderId="0" xfId="85" applyNumberFormat="1" applyFont="1" applyBorder="1" applyAlignment="1">
      <alignment horizontal="center" vertical="center"/>
      <protection/>
    </xf>
    <xf numFmtId="3" fontId="4" fillId="0" borderId="10" xfId="91" applyNumberFormat="1" applyFont="1" applyBorder="1" applyAlignment="1">
      <alignment vertical="center"/>
      <protection/>
    </xf>
    <xf numFmtId="3" fontId="4" fillId="0" borderId="0" xfId="91" applyNumberFormat="1" applyFont="1" applyBorder="1" applyAlignment="1">
      <alignment vertical="center"/>
      <protection/>
    </xf>
    <xf numFmtId="3" fontId="6" fillId="0" borderId="0" xfId="91" applyNumberFormat="1" applyFont="1" applyAlignment="1">
      <alignment vertical="center"/>
      <protection/>
    </xf>
    <xf numFmtId="0" fontId="5" fillId="0" borderId="0" xfId="91" applyAlignment="1">
      <alignment vertical="center"/>
      <protection/>
    </xf>
    <xf numFmtId="0" fontId="4" fillId="0" borderId="10" xfId="89" applyFont="1" applyBorder="1" applyAlignment="1">
      <alignment horizontal="center"/>
      <protection/>
    </xf>
    <xf numFmtId="0" fontId="6" fillId="0" borderId="10" xfId="89" applyFont="1" applyBorder="1">
      <alignment/>
      <protection/>
    </xf>
    <xf numFmtId="3" fontId="6" fillId="0" borderId="10" xfId="89" applyNumberFormat="1" applyFont="1" applyBorder="1">
      <alignment/>
      <protection/>
    </xf>
    <xf numFmtId="0" fontId="4" fillId="0" borderId="10" xfId="89" applyFont="1" applyBorder="1">
      <alignment/>
      <protection/>
    </xf>
    <xf numFmtId="3" fontId="4" fillId="0" borderId="10" xfId="89" applyNumberFormat="1" applyFont="1" applyBorder="1">
      <alignment/>
      <protection/>
    </xf>
    <xf numFmtId="0" fontId="6" fillId="0" borderId="0" xfId="89" applyFont="1">
      <alignment/>
      <protection/>
    </xf>
    <xf numFmtId="3" fontId="6" fillId="0" borderId="0" xfId="89" applyNumberFormat="1" applyFont="1">
      <alignment/>
      <protection/>
    </xf>
    <xf numFmtId="3" fontId="4" fillId="0" borderId="10" xfId="89" applyNumberFormat="1" applyFont="1" applyFill="1" applyBorder="1" applyAlignment="1">
      <alignment horizontal="center"/>
      <protection/>
    </xf>
    <xf numFmtId="3" fontId="6" fillId="0" borderId="12" xfId="85" applyNumberFormat="1" applyFont="1" applyBorder="1">
      <alignment/>
      <protection/>
    </xf>
    <xf numFmtId="3" fontId="6" fillId="0" borderId="12" xfId="89" applyNumberFormat="1" applyFont="1" applyBorder="1">
      <alignment/>
      <protection/>
    </xf>
    <xf numFmtId="0" fontId="4" fillId="0" borderId="0" xfId="89" applyFont="1" applyBorder="1">
      <alignment/>
      <protection/>
    </xf>
    <xf numFmtId="3" fontId="4" fillId="0" borderId="0" xfId="89" applyNumberFormat="1" applyFont="1" applyBorder="1">
      <alignment/>
      <protection/>
    </xf>
    <xf numFmtId="3" fontId="4" fillId="0" borderId="10" xfId="84" applyNumberFormat="1" applyFont="1" applyBorder="1" applyAlignment="1">
      <alignment horizontal="center"/>
      <protection/>
    </xf>
    <xf numFmtId="3" fontId="6" fillId="0" borderId="10" xfId="84" applyNumberFormat="1" applyFont="1" applyBorder="1">
      <alignment/>
      <protection/>
    </xf>
    <xf numFmtId="3" fontId="6" fillId="0" borderId="10" xfId="92" applyNumberFormat="1" applyFont="1" applyFill="1" applyBorder="1">
      <alignment/>
      <protection/>
    </xf>
    <xf numFmtId="3" fontId="4" fillId="0" borderId="10" xfId="85" applyNumberFormat="1" applyFont="1" applyBorder="1" applyAlignment="1">
      <alignment horizontal="left"/>
      <protection/>
    </xf>
    <xf numFmtId="0" fontId="4" fillId="0" borderId="0" xfId="83" applyFont="1">
      <alignment/>
      <protection/>
    </xf>
    <xf numFmtId="3" fontId="6" fillId="0" borderId="11" xfId="83" applyNumberFormat="1" applyFont="1" applyBorder="1">
      <alignment/>
      <protection/>
    </xf>
    <xf numFmtId="3" fontId="4" fillId="0" borderId="0" xfId="88" applyNumberFormat="1" applyFont="1">
      <alignment/>
      <protection/>
    </xf>
    <xf numFmtId="3" fontId="6" fillId="0" borderId="10" xfId="88" applyNumberFormat="1" applyFont="1" applyBorder="1">
      <alignment/>
      <protection/>
    </xf>
    <xf numFmtId="3" fontId="6" fillId="0" borderId="10" xfId="88" applyNumberFormat="1" applyFont="1" applyFill="1" applyBorder="1">
      <alignment/>
      <protection/>
    </xf>
    <xf numFmtId="3" fontId="6" fillId="0" borderId="0" xfId="83" applyNumberFormat="1" applyFont="1" applyBorder="1" applyAlignment="1">
      <alignment horizontal="center"/>
      <protection/>
    </xf>
    <xf numFmtId="3" fontId="6" fillId="0" borderId="11" xfId="88" applyNumberFormat="1" applyFont="1" applyBorder="1">
      <alignment/>
      <protection/>
    </xf>
    <xf numFmtId="3" fontId="4" fillId="0" borderId="11" xfId="88" applyNumberFormat="1" applyFont="1" applyBorder="1">
      <alignment/>
      <protection/>
    </xf>
    <xf numFmtId="3" fontId="4" fillId="0" borderId="10" xfId="88" applyNumberFormat="1" applyFont="1" applyBorder="1">
      <alignment/>
      <protection/>
    </xf>
    <xf numFmtId="3" fontId="6" fillId="0" borderId="10" xfId="83" applyNumberFormat="1" applyFont="1" applyBorder="1" applyAlignment="1">
      <alignment/>
      <protection/>
    </xf>
    <xf numFmtId="3" fontId="6" fillId="0" borderId="10" xfId="83" applyNumberFormat="1" applyFont="1" applyBorder="1" applyAlignment="1">
      <alignment vertical="center"/>
      <protection/>
    </xf>
    <xf numFmtId="3" fontId="6" fillId="0" borderId="0" xfId="88" applyNumberFormat="1" applyFont="1" applyBorder="1">
      <alignment/>
      <protection/>
    </xf>
    <xf numFmtId="3" fontId="6" fillId="0" borderId="0" xfId="88" applyNumberFormat="1" applyFont="1" applyBorder="1" applyAlignment="1">
      <alignment horizontal="right"/>
      <protection/>
    </xf>
    <xf numFmtId="3" fontId="4" fillId="0" borderId="11" xfId="88" applyNumberFormat="1" applyFont="1" applyBorder="1" applyAlignment="1">
      <alignment horizontal="center"/>
      <protection/>
    </xf>
    <xf numFmtId="3" fontId="4" fillId="0" borderId="10" xfId="88" applyNumberFormat="1" applyFont="1" applyBorder="1" applyAlignment="1">
      <alignment horizontal="center"/>
      <protection/>
    </xf>
    <xf numFmtId="3" fontId="4" fillId="0" borderId="0" xfId="83" applyNumberFormat="1" applyFont="1">
      <alignment/>
      <protection/>
    </xf>
    <xf numFmtId="3" fontId="6" fillId="0" borderId="10" xfId="83" applyNumberFormat="1" applyFont="1" applyBorder="1" applyAlignment="1">
      <alignment horizontal="right"/>
      <protection/>
    </xf>
    <xf numFmtId="3" fontId="32" fillId="0" borderId="10" xfId="83" applyNumberFormat="1" applyFont="1" applyBorder="1" applyAlignment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0" fontId="8" fillId="0" borderId="0" xfId="83" applyFont="1" applyBorder="1" applyAlignment="1">
      <alignment horizontal="center"/>
      <protection/>
    </xf>
    <xf numFmtId="0" fontId="4" fillId="0" borderId="10" xfId="83" applyFont="1" applyBorder="1" applyAlignment="1">
      <alignment wrapText="1"/>
      <protection/>
    </xf>
    <xf numFmtId="0" fontId="4" fillId="0" borderId="10" xfId="83" applyFont="1" applyBorder="1">
      <alignment/>
      <protection/>
    </xf>
    <xf numFmtId="3" fontId="6" fillId="0" borderId="0" xfId="83" applyNumberFormat="1" applyFont="1" applyFill="1" applyBorder="1" applyAlignment="1">
      <alignment horizontal="center"/>
      <protection/>
    </xf>
    <xf numFmtId="0" fontId="49" fillId="0" borderId="10" xfId="83" applyFont="1" applyFill="1" applyBorder="1">
      <alignment/>
      <protection/>
    </xf>
    <xf numFmtId="0" fontId="49" fillId="0" borderId="10" xfId="83" applyFont="1" applyBorder="1">
      <alignment/>
      <protection/>
    </xf>
    <xf numFmtId="0" fontId="49" fillId="0" borderId="10" xfId="83" applyFont="1" applyFill="1" applyBorder="1" applyAlignment="1">
      <alignment wrapText="1"/>
      <protection/>
    </xf>
    <xf numFmtId="0" fontId="43" fillId="0" borderId="10" xfId="83" applyFont="1" applyBorder="1">
      <alignment/>
      <protection/>
    </xf>
    <xf numFmtId="0" fontId="6" fillId="0" borderId="0" xfId="83" applyFont="1" applyAlignment="1">
      <alignment horizontal="right"/>
      <protection/>
    </xf>
    <xf numFmtId="0" fontId="43" fillId="0" borderId="10" xfId="83" applyFont="1" applyBorder="1" applyAlignment="1">
      <alignment horizontal="center"/>
      <protection/>
    </xf>
    <xf numFmtId="4" fontId="43" fillId="0" borderId="10" xfId="83" applyNumberFormat="1" applyFont="1" applyBorder="1">
      <alignment/>
      <protection/>
    </xf>
    <xf numFmtId="4" fontId="43" fillId="0" borderId="10" xfId="83" applyNumberFormat="1" applyFont="1" applyBorder="1" applyAlignment="1">
      <alignment horizontal="right"/>
      <protection/>
    </xf>
    <xf numFmtId="0" fontId="43" fillId="0" borderId="0" xfId="83" applyFont="1" applyAlignment="1">
      <alignment horizontal="right"/>
      <protection/>
    </xf>
    <xf numFmtId="0" fontId="49" fillId="0" borderId="0" xfId="83" applyFont="1">
      <alignment/>
      <protection/>
    </xf>
    <xf numFmtId="0" fontId="43" fillId="0" borderId="0" xfId="83" applyFont="1" applyAlignment="1">
      <alignment horizontal="left"/>
      <protection/>
    </xf>
    <xf numFmtId="0" fontId="43" fillId="0" borderId="0" xfId="83" applyFont="1" applyAlignment="1">
      <alignment horizontal="center"/>
      <protection/>
    </xf>
    <xf numFmtId="0" fontId="49" fillId="0" borderId="0" xfId="83" applyFont="1" applyAlignment="1">
      <alignment horizontal="center"/>
      <protection/>
    </xf>
    <xf numFmtId="0" fontId="49" fillId="0" borderId="0" xfId="83" applyFont="1" applyAlignment="1">
      <alignment horizontal="right"/>
      <protection/>
    </xf>
    <xf numFmtId="3" fontId="49" fillId="0" borderId="10" xfId="83" applyNumberFormat="1" applyFont="1" applyBorder="1" applyAlignment="1">
      <alignment wrapText="1"/>
      <protection/>
    </xf>
    <xf numFmtId="3" fontId="49" fillId="0" borderId="10" xfId="83" applyNumberFormat="1" applyFont="1" applyBorder="1">
      <alignment/>
      <protection/>
    </xf>
    <xf numFmtId="4" fontId="49" fillId="0" borderId="0" xfId="83" applyNumberFormat="1" applyFont="1">
      <alignment/>
      <protection/>
    </xf>
    <xf numFmtId="3" fontId="32" fillId="0" borderId="10" xfId="92" applyNumberFormat="1" applyFont="1" applyFill="1" applyBorder="1" applyAlignment="1">
      <alignment horizontal="center"/>
      <protection/>
    </xf>
    <xf numFmtId="3" fontId="6" fillId="0" borderId="10" xfId="92" applyNumberFormat="1" applyFont="1" applyFill="1" applyBorder="1" applyAlignment="1">
      <alignment wrapText="1"/>
      <protection/>
    </xf>
    <xf numFmtId="0" fontId="32" fillId="0" borderId="10" xfId="83" applyFont="1" applyBorder="1">
      <alignment/>
      <protection/>
    </xf>
    <xf numFmtId="3" fontId="32" fillId="0" borderId="0" xfId="83" applyNumberFormat="1" applyFont="1" applyFill="1">
      <alignment/>
      <protection/>
    </xf>
    <xf numFmtId="3" fontId="4" fillId="0" borderId="0" xfId="92" applyNumberFormat="1" applyFont="1" applyFill="1" applyAlignment="1">
      <alignment vertical="center"/>
      <protection/>
    </xf>
    <xf numFmtId="3" fontId="6" fillId="0" borderId="0" xfId="83" applyNumberFormat="1" applyFont="1" applyAlignment="1">
      <alignment horizontal="right"/>
      <protection/>
    </xf>
    <xf numFmtId="3" fontId="1" fillId="0" borderId="10" xfId="83" applyNumberFormat="1" applyFont="1" applyFill="1" applyBorder="1" applyAlignment="1">
      <alignment vertical="center"/>
      <protection/>
    </xf>
    <xf numFmtId="3" fontId="31" fillId="0" borderId="10" xfId="83" applyNumberFormat="1" applyFont="1" applyFill="1" applyBorder="1" applyAlignment="1">
      <alignment horizontal="center" wrapText="1"/>
      <protection/>
    </xf>
    <xf numFmtId="3" fontId="1" fillId="0" borderId="10" xfId="0" applyNumberFormat="1" applyFont="1" applyFill="1" applyBorder="1" applyAlignment="1">
      <alignment/>
    </xf>
    <xf numFmtId="3" fontId="4" fillId="0" borderId="10" xfId="40" applyNumberFormat="1" applyFont="1" applyFill="1" applyBorder="1" applyAlignment="1">
      <alignment horizontal="right"/>
    </xf>
    <xf numFmtId="3" fontId="6" fillId="0" borderId="10" xfId="92" applyNumberFormat="1" applyFont="1" applyFill="1" applyBorder="1" applyAlignment="1">
      <alignment horizontal="left" vertical="center" wrapText="1"/>
      <protection/>
    </xf>
    <xf numFmtId="3" fontId="6" fillId="0" borderId="10" xfId="92" applyNumberFormat="1" applyFont="1" applyFill="1" applyBorder="1" applyAlignment="1">
      <alignment horizontal="right" vertical="center"/>
      <protection/>
    </xf>
    <xf numFmtId="0" fontId="4" fillId="0" borderId="14" xfId="91" applyFont="1" applyBorder="1" applyAlignment="1">
      <alignment horizontal="left" vertical="center"/>
      <protection/>
    </xf>
    <xf numFmtId="3" fontId="4" fillId="0" borderId="15" xfId="85" applyNumberFormat="1" applyFont="1" applyBorder="1">
      <alignment/>
      <protection/>
    </xf>
    <xf numFmtId="3" fontId="4" fillId="0" borderId="13" xfId="85" applyNumberFormat="1" applyFont="1" applyBorder="1">
      <alignment/>
      <protection/>
    </xf>
    <xf numFmtId="3" fontId="4" fillId="0" borderId="0" xfId="85" applyNumberFormat="1" applyFont="1" applyBorder="1">
      <alignment/>
      <protection/>
    </xf>
    <xf numFmtId="3" fontId="53" fillId="0" borderId="10" xfId="0" applyNumberFormat="1" applyFont="1" applyBorder="1" applyAlignment="1">
      <alignment/>
    </xf>
    <xf numFmtId="0" fontId="5" fillId="0" borderId="0" xfId="91" applyFont="1">
      <alignment/>
      <protection/>
    </xf>
    <xf numFmtId="3" fontId="4" fillId="0" borderId="10" xfId="83" applyNumberFormat="1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/>
      <protection/>
    </xf>
    <xf numFmtId="0" fontId="1" fillId="0" borderId="10" xfId="83" applyFont="1" applyBorder="1" applyAlignment="1">
      <alignment horizontal="center"/>
      <protection/>
    </xf>
    <xf numFmtId="3" fontId="1" fillId="0" borderId="10" xfId="83" applyNumberFormat="1" applyFont="1" applyBorder="1">
      <alignment/>
      <protection/>
    </xf>
    <xf numFmtId="3" fontId="1" fillId="0" borderId="0" xfId="83" applyNumberFormat="1" applyFont="1">
      <alignment/>
      <protection/>
    </xf>
    <xf numFmtId="3" fontId="3" fillId="0" borderId="10" xfId="83" applyNumberFormat="1" applyFont="1" applyBorder="1">
      <alignment/>
      <protection/>
    </xf>
    <xf numFmtId="3" fontId="6" fillId="0" borderId="11" xfId="88" applyNumberFormat="1" applyFont="1" applyFill="1" applyBorder="1">
      <alignment/>
      <protection/>
    </xf>
    <xf numFmtId="0" fontId="6" fillId="0" borderId="0" xfId="86" applyFont="1">
      <alignment/>
      <protection/>
    </xf>
    <xf numFmtId="3" fontId="6" fillId="0" borderId="0" xfId="86" applyNumberFormat="1" applyFont="1">
      <alignment/>
      <protection/>
    </xf>
    <xf numFmtId="3" fontId="6" fillId="22" borderId="10" xfId="86" applyNumberFormat="1" applyFont="1" applyFill="1" applyBorder="1" applyAlignment="1">
      <alignment horizontal="center"/>
      <protection/>
    </xf>
    <xf numFmtId="3" fontId="6" fillId="0" borderId="10" xfId="86" applyNumberFormat="1" applyFont="1" applyFill="1" applyBorder="1" applyAlignment="1">
      <alignment horizontal="right"/>
      <protection/>
    </xf>
    <xf numFmtId="3" fontId="6" fillId="22" borderId="10" xfId="86" applyNumberFormat="1" applyFont="1" applyFill="1" applyBorder="1" applyAlignment="1">
      <alignment horizontal="right"/>
      <protection/>
    </xf>
    <xf numFmtId="0" fontId="6" fillId="22" borderId="0" xfId="86" applyFont="1" applyFill="1">
      <alignment/>
      <protection/>
    </xf>
    <xf numFmtId="0" fontId="4" fillId="0" borderId="10" xfId="86" applyFont="1" applyBorder="1" applyAlignment="1">
      <alignment horizontal="center"/>
      <protection/>
    </xf>
    <xf numFmtId="3" fontId="6" fillId="0" borderId="10" xfId="86" applyNumberFormat="1" applyFont="1" applyBorder="1" applyAlignment="1">
      <alignment horizontal="right"/>
      <protection/>
    </xf>
    <xf numFmtId="0" fontId="6" fillId="0" borderId="10" xfId="86" applyFont="1" applyBorder="1" applyAlignment="1">
      <alignment horizontal="left"/>
      <protection/>
    </xf>
    <xf numFmtId="0" fontId="6" fillId="22" borderId="10" xfId="86" applyFont="1" applyFill="1" applyBorder="1" applyAlignment="1">
      <alignment horizontal="right"/>
      <protection/>
    </xf>
    <xf numFmtId="0" fontId="4" fillId="0" borderId="10" xfId="86" applyFont="1" applyFill="1" applyBorder="1" applyAlignment="1">
      <alignment horizontal="center"/>
      <protection/>
    </xf>
    <xf numFmtId="0" fontId="6" fillId="0" borderId="10" xfId="86" applyFont="1" applyFill="1" applyBorder="1" applyAlignment="1">
      <alignment horizontal="left"/>
      <protection/>
    </xf>
    <xf numFmtId="3" fontId="6" fillId="0" borderId="10" xfId="86" applyNumberFormat="1" applyFont="1" applyBorder="1">
      <alignment/>
      <protection/>
    </xf>
    <xf numFmtId="0" fontId="6" fillId="0" borderId="10" xfId="86" applyFont="1" applyBorder="1">
      <alignment/>
      <protection/>
    </xf>
    <xf numFmtId="3" fontId="6" fillId="22" borderId="10" xfId="86" applyNumberFormat="1" applyFont="1" applyFill="1" applyBorder="1">
      <alignment/>
      <protection/>
    </xf>
    <xf numFmtId="3" fontId="6" fillId="0" borderId="10" xfId="86" applyNumberFormat="1" applyFont="1" applyFill="1" applyBorder="1">
      <alignment/>
      <protection/>
    </xf>
    <xf numFmtId="0" fontId="6" fillId="0" borderId="10" xfId="95" applyFont="1" applyBorder="1">
      <alignment/>
      <protection/>
    </xf>
    <xf numFmtId="0" fontId="6" fillId="0" borderId="0" xfId="86" applyFont="1" applyFill="1">
      <alignment/>
      <protection/>
    </xf>
    <xf numFmtId="3" fontId="4" fillId="0" borderId="10" xfId="86" applyNumberFormat="1" applyFont="1" applyBorder="1">
      <alignment/>
      <protection/>
    </xf>
    <xf numFmtId="3" fontId="6" fillId="0" borderId="0" xfId="86" applyNumberFormat="1" applyFont="1" applyAlignment="1">
      <alignment horizontal="right"/>
      <protection/>
    </xf>
    <xf numFmtId="3" fontId="4" fillId="0" borderId="0" xfId="87" applyNumberFormat="1" applyFont="1" applyAlignment="1">
      <alignment horizontal="center"/>
      <protection/>
    </xf>
    <xf numFmtId="3" fontId="6" fillId="0" borderId="0" xfId="87" applyNumberFormat="1" applyFont="1">
      <alignment/>
      <protection/>
    </xf>
    <xf numFmtId="3" fontId="4" fillId="0" borderId="0" xfId="87" applyNumberFormat="1" applyFont="1">
      <alignment/>
      <protection/>
    </xf>
    <xf numFmtId="3" fontId="4" fillId="0" borderId="0" xfId="87" applyNumberFormat="1" applyFont="1" applyBorder="1" applyAlignment="1">
      <alignment horizontal="left"/>
      <protection/>
    </xf>
    <xf numFmtId="3" fontId="4" fillId="0" borderId="10" xfId="87" applyNumberFormat="1" applyFont="1" applyBorder="1" applyAlignment="1">
      <alignment horizontal="center" vertical="center"/>
      <protection/>
    </xf>
    <xf numFmtId="3" fontId="4" fillId="0" borderId="0" xfId="87" applyNumberFormat="1" applyFont="1" applyBorder="1" applyAlignment="1">
      <alignment horizontal="center"/>
      <protection/>
    </xf>
    <xf numFmtId="3" fontId="4" fillId="0" borderId="10" xfId="87" applyNumberFormat="1" applyFont="1" applyBorder="1" applyAlignment="1">
      <alignment horizontal="center" vertical="center" wrapText="1"/>
      <protection/>
    </xf>
    <xf numFmtId="3" fontId="4" fillId="4" borderId="10" xfId="87" applyNumberFormat="1" applyFont="1" applyFill="1" applyBorder="1" applyAlignment="1">
      <alignment horizontal="center" vertical="center" wrapText="1"/>
      <protection/>
    </xf>
    <xf numFmtId="3" fontId="4" fillId="0" borderId="0" xfId="87" applyNumberFormat="1" applyFont="1" applyBorder="1" applyAlignment="1">
      <alignment horizontal="center" vertical="center"/>
      <protection/>
    </xf>
    <xf numFmtId="3" fontId="4" fillId="0" borderId="0" xfId="87" applyNumberFormat="1" applyFont="1" applyAlignment="1">
      <alignment horizontal="center" vertical="center"/>
      <protection/>
    </xf>
    <xf numFmtId="3" fontId="4" fillId="24" borderId="10" xfId="87" applyNumberFormat="1" applyFont="1" applyFill="1" applyBorder="1" applyAlignment="1">
      <alignment horizontal="center" vertical="center"/>
      <protection/>
    </xf>
    <xf numFmtId="3" fontId="6" fillId="24" borderId="10" xfId="87" applyNumberFormat="1" applyFont="1" applyFill="1" applyBorder="1" applyAlignment="1">
      <alignment vertical="center"/>
      <protection/>
    </xf>
    <xf numFmtId="3" fontId="4" fillId="4" borderId="10" xfId="87" applyNumberFormat="1" applyFont="1" applyFill="1" applyBorder="1" applyAlignment="1">
      <alignment vertical="center"/>
      <protection/>
    </xf>
    <xf numFmtId="3" fontId="6" fillId="0" borderId="10" xfId="87" applyNumberFormat="1" applyFont="1" applyBorder="1" applyAlignment="1">
      <alignment vertical="center"/>
      <protection/>
    </xf>
    <xf numFmtId="3" fontId="39" fillId="0" borderId="10" xfId="87" applyNumberFormat="1" applyFont="1" applyBorder="1" applyAlignment="1">
      <alignment vertical="center"/>
      <protection/>
    </xf>
    <xf numFmtId="3" fontId="4" fillId="24" borderId="10" xfId="87" applyNumberFormat="1" applyFont="1" applyFill="1" applyBorder="1" applyAlignment="1">
      <alignment vertical="center"/>
      <protection/>
    </xf>
    <xf numFmtId="3" fontId="6" fillId="0" borderId="0" xfId="87" applyNumberFormat="1" applyFont="1" applyBorder="1" applyAlignment="1">
      <alignment vertical="center"/>
      <protection/>
    </xf>
    <xf numFmtId="3" fontId="6" fillId="0" borderId="0" xfId="87" applyNumberFormat="1" applyFont="1" applyAlignment="1">
      <alignment vertical="center"/>
      <protection/>
    </xf>
    <xf numFmtId="3" fontId="6" fillId="0" borderId="10" xfId="87" applyNumberFormat="1" applyFont="1" applyBorder="1" applyAlignment="1">
      <alignment horizontal="right" vertical="center"/>
      <protection/>
    </xf>
    <xf numFmtId="3" fontId="6" fillId="24" borderId="10" xfId="87" applyNumberFormat="1" applyFont="1" applyFill="1" applyBorder="1" applyAlignment="1">
      <alignment horizontal="right" vertical="center"/>
      <protection/>
    </xf>
    <xf numFmtId="3" fontId="39" fillId="24" borderId="10" xfId="87" applyNumberFormat="1" applyFont="1" applyFill="1" applyBorder="1" applyAlignment="1">
      <alignment vertical="center"/>
      <protection/>
    </xf>
    <xf numFmtId="3" fontId="6" fillId="0" borderId="10" xfId="87" applyNumberFormat="1" applyFont="1" applyBorder="1" applyAlignment="1">
      <alignment horizontal="left" vertical="center"/>
      <protection/>
    </xf>
    <xf numFmtId="3" fontId="6" fillId="4" borderId="10" xfId="87" applyNumberFormat="1" applyFont="1" applyFill="1" applyBorder="1" applyAlignment="1">
      <alignment vertical="center"/>
      <protection/>
    </xf>
    <xf numFmtId="3" fontId="6" fillId="0" borderId="0" xfId="87" applyNumberFormat="1" applyFont="1" applyAlignment="1">
      <alignment horizontal="right" vertical="center"/>
      <protection/>
    </xf>
    <xf numFmtId="3" fontId="4" fillId="0" borderId="10" xfId="87" applyNumberFormat="1" applyFont="1" applyBorder="1" applyAlignment="1">
      <alignment horizontal="left" vertical="center"/>
      <protection/>
    </xf>
    <xf numFmtId="3" fontId="4" fillId="4" borderId="10" xfId="87" applyNumberFormat="1" applyFont="1" applyFill="1" applyBorder="1" applyAlignment="1">
      <alignment horizontal="right" vertical="center"/>
      <protection/>
    </xf>
    <xf numFmtId="3" fontId="4" fillId="0" borderId="10" xfId="87" applyNumberFormat="1" applyFont="1" applyFill="1" applyBorder="1" applyAlignment="1">
      <alignment horizontal="center" vertical="center"/>
      <protection/>
    </xf>
    <xf numFmtId="3" fontId="39" fillId="0" borderId="10" xfId="87" applyNumberFormat="1" applyFont="1" applyFill="1" applyBorder="1" applyAlignment="1">
      <alignment vertical="center"/>
      <protection/>
    </xf>
    <xf numFmtId="3" fontId="6" fillId="0" borderId="10" xfId="87" applyNumberFormat="1" applyFont="1" applyFill="1" applyBorder="1" applyAlignment="1">
      <alignment vertical="center"/>
      <protection/>
    </xf>
    <xf numFmtId="3" fontId="6" fillId="24" borderId="0" xfId="87" applyNumberFormat="1" applyFont="1" applyFill="1" applyAlignment="1">
      <alignment vertical="center"/>
      <protection/>
    </xf>
    <xf numFmtId="3" fontId="4" fillId="0" borderId="0" xfId="87" applyNumberFormat="1" applyFont="1" applyBorder="1">
      <alignment/>
      <protection/>
    </xf>
    <xf numFmtId="3" fontId="6" fillId="0" borderId="0" xfId="87" applyNumberFormat="1" applyFont="1" applyBorder="1">
      <alignment/>
      <protection/>
    </xf>
    <xf numFmtId="3" fontId="3" fillId="24" borderId="0" xfId="0" applyNumberFormat="1" applyFont="1" applyFill="1" applyBorder="1" applyAlignment="1">
      <alignment/>
    </xf>
    <xf numFmtId="3" fontId="55" fillId="0" borderId="0" xfId="87" applyNumberFormat="1" applyFont="1">
      <alignment/>
      <protection/>
    </xf>
    <xf numFmtId="3" fontId="39" fillId="0" borderId="0" xfId="87" applyNumberFormat="1" applyFont="1">
      <alignment/>
      <protection/>
    </xf>
    <xf numFmtId="3" fontId="8" fillId="0" borderId="10" xfId="83" applyNumberFormat="1" applyFont="1" applyBorder="1" applyAlignment="1">
      <alignment horizontal="center"/>
      <protection/>
    </xf>
    <xf numFmtId="3" fontId="4" fillId="0" borderId="0" xfId="92" applyNumberFormat="1" applyFont="1" applyFill="1" applyAlignment="1">
      <alignment horizontal="center" vertical="center"/>
      <protection/>
    </xf>
    <xf numFmtId="3" fontId="50" fillId="0" borderId="0" xfId="92" applyNumberFormat="1" applyFont="1" applyFill="1" applyAlignment="1">
      <alignment horizontal="center" vertical="center"/>
      <protection/>
    </xf>
    <xf numFmtId="3" fontId="4" fillId="0" borderId="0" xfId="83" applyNumberFormat="1" applyFont="1" applyBorder="1" applyAlignment="1">
      <alignment horizontal="center"/>
      <protection/>
    </xf>
    <xf numFmtId="3" fontId="4" fillId="0" borderId="10" xfId="83" applyNumberFormat="1" applyFont="1" applyFill="1" applyBorder="1" applyAlignment="1">
      <alignment horizontal="center" vertical="center"/>
      <protection/>
    </xf>
    <xf numFmtId="3" fontId="47" fillId="0" borderId="10" xfId="83" applyNumberFormat="1" applyFont="1" applyFill="1" applyBorder="1" applyAlignment="1">
      <alignment horizontal="center" vertical="center" wrapText="1"/>
      <protection/>
    </xf>
    <xf numFmtId="3" fontId="6" fillId="0" borderId="0" xfId="83" applyNumberFormat="1" applyFont="1" applyFill="1" applyAlignment="1">
      <alignment vertical="center"/>
      <protection/>
    </xf>
    <xf numFmtId="0" fontId="6" fillId="0" borderId="0" xfId="83" applyFont="1" applyBorder="1" applyAlignment="1">
      <alignment horizontal="right"/>
      <protection/>
    </xf>
    <xf numFmtId="3" fontId="36" fillId="0" borderId="10" xfId="92" applyNumberFormat="1" applyFont="1" applyFill="1" applyBorder="1" applyAlignment="1">
      <alignment horizontal="center" vertical="center" wrapText="1"/>
      <protection/>
    </xf>
    <xf numFmtId="0" fontId="41" fillId="0" borderId="0" xfId="83" applyFont="1" applyBorder="1" applyAlignment="1">
      <alignment horizontal="center"/>
      <protection/>
    </xf>
    <xf numFmtId="0" fontId="43" fillId="0" borderId="11" xfId="83" applyFont="1" applyBorder="1" applyAlignment="1">
      <alignment horizontal="center"/>
      <protection/>
    </xf>
    <xf numFmtId="0" fontId="49" fillId="0" borderId="11" xfId="83" applyFont="1" applyBorder="1">
      <alignment/>
      <protection/>
    </xf>
    <xf numFmtId="0" fontId="49" fillId="0" borderId="11" xfId="83" applyFont="1" applyFill="1" applyBorder="1">
      <alignment/>
      <protection/>
    </xf>
    <xf numFmtId="0" fontId="43" fillId="0" borderId="11" xfId="83" applyFont="1" applyBorder="1">
      <alignment/>
      <protection/>
    </xf>
    <xf numFmtId="3" fontId="6" fillId="0" borderId="10" xfId="92" applyNumberFormat="1" applyFont="1" applyFill="1" applyBorder="1" applyAlignment="1">
      <alignment/>
      <protection/>
    </xf>
    <xf numFmtId="3" fontId="4" fillId="0" borderId="10" xfId="92" applyNumberFormat="1" applyFont="1" applyFill="1" applyBorder="1" applyAlignment="1">
      <alignment/>
      <protection/>
    </xf>
    <xf numFmtId="3" fontId="4" fillId="0" borderId="0" xfId="92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4" fillId="0" borderId="0" xfId="94" applyNumberFormat="1" applyFont="1" applyFill="1" applyBorder="1" applyAlignment="1">
      <alignment horizontal="left" vertical="center"/>
      <protection/>
    </xf>
    <xf numFmtId="3" fontId="6" fillId="0" borderId="0" xfId="94" applyNumberFormat="1" applyFont="1" applyFill="1" applyBorder="1" applyAlignment="1">
      <alignment horizontal="center" vertical="center"/>
      <protection/>
    </xf>
    <xf numFmtId="3" fontId="4" fillId="0" borderId="0" xfId="94" applyNumberFormat="1" applyFont="1" applyFill="1" applyBorder="1" applyAlignment="1">
      <alignment horizontal="center" vertical="center"/>
      <protection/>
    </xf>
    <xf numFmtId="3" fontId="7" fillId="0" borderId="0" xfId="94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51" fillId="0" borderId="10" xfId="0" applyNumberFormat="1" applyFont="1" applyFill="1" applyBorder="1" applyAlignment="1">
      <alignment horizontal="center"/>
    </xf>
    <xf numFmtId="3" fontId="51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4" fillId="0" borderId="11" xfId="92" applyNumberFormat="1" applyFont="1" applyFill="1" applyBorder="1" applyAlignment="1">
      <alignment horizontal="center"/>
      <protection/>
    </xf>
    <xf numFmtId="9" fontId="17" fillId="0" borderId="10" xfId="83" applyNumberFormat="1" applyBorder="1" applyAlignment="1">
      <alignment horizontal="center" vertical="center" wrapText="1"/>
      <protection/>
    </xf>
    <xf numFmtId="0" fontId="17" fillId="0" borderId="10" xfId="83" applyBorder="1" applyAlignment="1">
      <alignment horizontal="center" vertical="center"/>
      <protection/>
    </xf>
    <xf numFmtId="0" fontId="31" fillId="0" borderId="10" xfId="83" applyFont="1" applyBorder="1" applyAlignment="1">
      <alignment horizontal="center" vertical="center" wrapText="1"/>
      <protection/>
    </xf>
    <xf numFmtId="3" fontId="4" fillId="0" borderId="10" xfId="92" applyNumberFormat="1" applyFont="1" applyFill="1" applyBorder="1" applyAlignment="1">
      <alignment horizontal="center" vertical="center"/>
      <protection/>
    </xf>
    <xf numFmtId="3" fontId="8" fillId="0" borderId="10" xfId="92" applyNumberFormat="1" applyFont="1" applyFill="1" applyBorder="1" applyAlignment="1">
      <alignment horizontal="center" vertical="center"/>
      <protection/>
    </xf>
    <xf numFmtId="3" fontId="4" fillId="0" borderId="0" xfId="92" applyNumberFormat="1" applyFont="1" applyFill="1" applyAlignment="1">
      <alignment horizontal="center"/>
      <protection/>
    </xf>
    <xf numFmtId="3" fontId="4" fillId="0" borderId="10" xfId="92" applyNumberFormat="1" applyFont="1" applyFill="1" applyBorder="1" applyAlignment="1">
      <alignment horizontal="center" vertical="center" wrapText="1"/>
      <protection/>
    </xf>
    <xf numFmtId="0" fontId="33" fillId="0" borderId="11" xfId="83" applyFont="1" applyBorder="1" applyAlignment="1">
      <alignment horizontal="center"/>
      <protection/>
    </xf>
    <xf numFmtId="0" fontId="33" fillId="0" borderId="13" xfId="83" applyFont="1" applyBorder="1" applyAlignment="1">
      <alignment horizontal="center"/>
      <protection/>
    </xf>
    <xf numFmtId="0" fontId="33" fillId="0" borderId="11" xfId="83" applyFont="1" applyFill="1" applyBorder="1" applyAlignment="1">
      <alignment horizontal="center"/>
      <protection/>
    </xf>
    <xf numFmtId="0" fontId="33" fillId="0" borderId="13" xfId="83" applyFont="1" applyFill="1" applyBorder="1" applyAlignment="1">
      <alignment horizontal="center"/>
      <protection/>
    </xf>
    <xf numFmtId="0" fontId="31" fillId="0" borderId="11" xfId="83" applyFont="1" applyBorder="1" applyAlignment="1">
      <alignment horizontal="center" vertical="center"/>
      <protection/>
    </xf>
    <xf numFmtId="0" fontId="31" fillId="0" borderId="15" xfId="83" applyFont="1" applyBorder="1" applyAlignment="1">
      <alignment horizontal="center" vertical="center"/>
      <protection/>
    </xf>
    <xf numFmtId="0" fontId="31" fillId="0" borderId="13" xfId="83" applyFont="1" applyBorder="1" applyAlignment="1">
      <alignment horizontal="center" vertical="center"/>
      <protection/>
    </xf>
    <xf numFmtId="0" fontId="41" fillId="0" borderId="0" xfId="83" applyFont="1" applyBorder="1" applyAlignment="1">
      <alignment horizontal="center"/>
      <protection/>
    </xf>
    <xf numFmtId="0" fontId="35" fillId="0" borderId="10" xfId="83" applyFont="1" applyBorder="1" applyAlignment="1">
      <alignment horizontal="left" vertical="center"/>
      <protection/>
    </xf>
    <xf numFmtId="9" fontId="31" fillId="0" borderId="10" xfId="83" applyNumberFormat="1" applyFont="1" applyBorder="1" applyAlignment="1">
      <alignment horizontal="center" vertical="center" wrapText="1"/>
      <protection/>
    </xf>
    <xf numFmtId="3" fontId="4" fillId="0" borderId="11" xfId="83" applyNumberFormat="1" applyFont="1" applyFill="1" applyBorder="1" applyAlignment="1">
      <alignment horizontal="center" vertical="center"/>
      <protection/>
    </xf>
    <xf numFmtId="3" fontId="4" fillId="0" borderId="13" xfId="83" applyNumberFormat="1" applyFont="1" applyFill="1" applyBorder="1" applyAlignment="1">
      <alignment horizontal="center" vertical="center"/>
      <protection/>
    </xf>
    <xf numFmtId="3" fontId="4" fillId="0" borderId="15" xfId="83" applyNumberFormat="1" applyFont="1" applyFill="1" applyBorder="1" applyAlignment="1">
      <alignment horizontal="center" vertical="center"/>
      <protection/>
    </xf>
    <xf numFmtId="3" fontId="31" fillId="0" borderId="11" xfId="83" applyNumberFormat="1" applyFont="1" applyFill="1" applyBorder="1" applyAlignment="1">
      <alignment horizontal="center" vertical="center" wrapText="1"/>
      <protection/>
    </xf>
    <xf numFmtId="3" fontId="31" fillId="0" borderId="13" xfId="83" applyNumberFormat="1" applyFont="1" applyFill="1" applyBorder="1" applyAlignment="1">
      <alignment horizontal="center" vertical="center" wrapText="1"/>
      <protection/>
    </xf>
    <xf numFmtId="3" fontId="47" fillId="0" borderId="11" xfId="83" applyNumberFormat="1" applyFont="1" applyFill="1" applyBorder="1" applyAlignment="1">
      <alignment horizontal="center" vertical="center" wrapText="1"/>
      <protection/>
    </xf>
    <xf numFmtId="3" fontId="47" fillId="0" borderId="13" xfId="83" applyNumberFormat="1" applyFont="1" applyFill="1" applyBorder="1" applyAlignment="1">
      <alignment horizontal="center" vertical="center" wrapText="1"/>
      <protection/>
    </xf>
    <xf numFmtId="0" fontId="31" fillId="0" borderId="0" xfId="83" applyFont="1" applyAlignment="1">
      <alignment horizontal="center"/>
      <protection/>
    </xf>
    <xf numFmtId="0" fontId="32" fillId="0" borderId="0" xfId="83" applyFont="1" applyAlignment="1">
      <alignment horizontal="center"/>
      <protection/>
    </xf>
    <xf numFmtId="0" fontId="31" fillId="0" borderId="10" xfId="83" applyFont="1" applyBorder="1" applyAlignment="1">
      <alignment horizontal="center" vertical="center"/>
      <protection/>
    </xf>
    <xf numFmtId="0" fontId="33" fillId="0" borderId="11" xfId="83" applyFont="1" applyBorder="1" applyAlignment="1">
      <alignment horizontal="center"/>
      <protection/>
    </xf>
    <xf numFmtId="0" fontId="33" fillId="0" borderId="13" xfId="83" applyFont="1" applyBorder="1" applyAlignment="1">
      <alignment horizontal="center"/>
      <protection/>
    </xf>
    <xf numFmtId="3" fontId="8" fillId="0" borderId="0" xfId="0" applyNumberFormat="1" applyFont="1" applyAlignment="1">
      <alignment horizontal="center"/>
    </xf>
    <xf numFmtId="3" fontId="7" fillId="0" borderId="0" xfId="94" applyNumberFormat="1" applyFont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7" fillId="0" borderId="0" xfId="94" applyNumberFormat="1" applyFont="1" applyFill="1" applyBorder="1" applyAlignment="1">
      <alignment horizontal="center" vertical="center"/>
      <protection/>
    </xf>
    <xf numFmtId="3" fontId="54" fillId="4" borderId="10" xfId="87" applyNumberFormat="1" applyFont="1" applyFill="1" applyBorder="1" applyAlignment="1">
      <alignment horizontal="center"/>
      <protection/>
    </xf>
    <xf numFmtId="3" fontId="4" fillId="4" borderId="10" xfId="87" applyNumberFormat="1" applyFont="1" applyFill="1" applyBorder="1" applyAlignment="1">
      <alignment horizontal="center" vertical="center" wrapText="1"/>
      <protection/>
    </xf>
    <xf numFmtId="0" fontId="5" fillId="4" borderId="10" xfId="93" applyFill="1" applyBorder="1" applyAlignment="1">
      <alignment horizontal="center" vertical="center" wrapText="1"/>
      <protection/>
    </xf>
    <xf numFmtId="3" fontId="4" fillId="0" borderId="0" xfId="87" applyNumberFormat="1" applyFont="1" applyAlignment="1">
      <alignment horizontal="center"/>
      <protection/>
    </xf>
    <xf numFmtId="3" fontId="4" fillId="24" borderId="10" xfId="87" applyNumberFormat="1" applyFont="1" applyFill="1" applyBorder="1" applyAlignment="1">
      <alignment horizontal="center" vertical="center"/>
      <protection/>
    </xf>
    <xf numFmtId="3" fontId="4" fillId="24" borderId="10" xfId="87" applyNumberFormat="1" applyFont="1" applyFill="1" applyBorder="1" applyAlignment="1">
      <alignment horizontal="center"/>
      <protection/>
    </xf>
    <xf numFmtId="3" fontId="54" fillId="0" borderId="0" xfId="87" applyNumberFormat="1" applyFont="1" applyBorder="1" applyAlignment="1">
      <alignment horizontal="center"/>
      <protection/>
    </xf>
    <xf numFmtId="3" fontId="4" fillId="0" borderId="0" xfId="83" applyNumberFormat="1" applyFont="1" applyFill="1" applyAlignment="1">
      <alignment horizontal="center"/>
      <protection/>
    </xf>
    <xf numFmtId="3" fontId="4" fillId="0" borderId="0" xfId="83" applyNumberFormat="1" applyFont="1" applyFill="1" applyBorder="1" applyAlignment="1">
      <alignment horizontal="center"/>
      <protection/>
    </xf>
    <xf numFmtId="3" fontId="4" fillId="0" borderId="15" xfId="92" applyNumberFormat="1" applyFont="1" applyFill="1" applyBorder="1" applyAlignment="1">
      <alignment horizontal="center"/>
      <protection/>
    </xf>
    <xf numFmtId="3" fontId="4" fillId="0" borderId="13" xfId="92" applyNumberFormat="1" applyFont="1" applyFill="1" applyBorder="1" applyAlignment="1">
      <alignment horizontal="center"/>
      <protection/>
    </xf>
    <xf numFmtId="3" fontId="31" fillId="0" borderId="10" xfId="92" applyNumberFormat="1" applyFont="1" applyFill="1" applyBorder="1" applyAlignment="1">
      <alignment horizontal="center" vertical="center" wrapText="1"/>
      <protection/>
    </xf>
    <xf numFmtId="0" fontId="17" fillId="0" borderId="10" xfId="83" applyFont="1" applyBorder="1" applyAlignment="1">
      <alignment vertical="center" wrapText="1"/>
      <protection/>
    </xf>
    <xf numFmtId="3" fontId="31" fillId="0" borderId="10" xfId="92" applyNumberFormat="1" applyFont="1" applyFill="1" applyBorder="1" applyAlignment="1">
      <alignment horizontal="center" vertical="center"/>
      <protection/>
    </xf>
    <xf numFmtId="3" fontId="50" fillId="0" borderId="0" xfId="92" applyNumberFormat="1" applyFont="1" applyFill="1" applyAlignment="1">
      <alignment horizontal="center" vertical="center"/>
      <protection/>
    </xf>
    <xf numFmtId="3" fontId="6" fillId="0" borderId="0" xfId="92" applyNumberFormat="1" applyFont="1" applyFill="1" applyAlignment="1">
      <alignment horizontal="center" vertical="center"/>
      <protection/>
    </xf>
    <xf numFmtId="3" fontId="4" fillId="0" borderId="0" xfId="92" applyNumberFormat="1" applyFont="1" applyFill="1" applyAlignment="1">
      <alignment horizontal="center" vertical="center"/>
      <protection/>
    </xf>
    <xf numFmtId="3" fontId="4" fillId="0" borderId="0" xfId="92" applyNumberFormat="1" applyFont="1" applyFill="1" applyBorder="1" applyAlignment="1">
      <alignment horizontal="center" vertical="center"/>
      <protection/>
    </xf>
    <xf numFmtId="0" fontId="4" fillId="22" borderId="10" xfId="86" applyFont="1" applyFill="1" applyBorder="1" applyAlignment="1">
      <alignment horizontal="center" vertical="center"/>
      <protection/>
    </xf>
    <xf numFmtId="3" fontId="4" fillId="22" borderId="11" xfId="86" applyNumberFormat="1" applyFont="1" applyFill="1" applyBorder="1" applyAlignment="1">
      <alignment horizontal="center" wrapText="1"/>
      <protection/>
    </xf>
    <xf numFmtId="3" fontId="4" fillId="22" borderId="15" xfId="86" applyNumberFormat="1" applyFont="1" applyFill="1" applyBorder="1" applyAlignment="1">
      <alignment horizontal="center" wrapText="1"/>
      <protection/>
    </xf>
    <xf numFmtId="3" fontId="4" fillId="22" borderId="13" xfId="86" applyNumberFormat="1" applyFont="1" applyFill="1" applyBorder="1" applyAlignment="1">
      <alignment horizontal="center" wrapText="1"/>
      <protection/>
    </xf>
    <xf numFmtId="3" fontId="4" fillId="22" borderId="10" xfId="86" applyNumberFormat="1" applyFont="1" applyFill="1" applyBorder="1" applyAlignment="1">
      <alignment horizontal="center"/>
      <protection/>
    </xf>
    <xf numFmtId="0" fontId="43" fillId="22" borderId="0" xfId="86" applyFont="1" applyFill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3" fontId="4" fillId="0" borderId="10" xfId="83" applyNumberFormat="1" applyFont="1" applyBorder="1" applyAlignment="1">
      <alignment horizontal="center"/>
      <protection/>
    </xf>
    <xf numFmtId="3" fontId="8" fillId="0" borderId="10" xfId="83" applyNumberFormat="1" applyFont="1" applyBorder="1" applyAlignment="1">
      <alignment horizontal="center"/>
      <protection/>
    </xf>
    <xf numFmtId="0" fontId="50" fillId="0" borderId="0" xfId="83" applyFont="1" applyBorder="1" applyAlignment="1">
      <alignment horizontal="center"/>
      <protection/>
    </xf>
    <xf numFmtId="3" fontId="8" fillId="0" borderId="16" xfId="83" applyNumberFormat="1" applyFont="1" applyBorder="1" applyAlignment="1">
      <alignment horizontal="center"/>
      <protection/>
    </xf>
    <xf numFmtId="0" fontId="4" fillId="0" borderId="0" xfId="83" applyFont="1" applyBorder="1" applyAlignment="1">
      <alignment horizontal="center"/>
      <protection/>
    </xf>
    <xf numFmtId="3" fontId="4" fillId="0" borderId="0" xfId="83" applyNumberFormat="1" applyFont="1" applyAlignment="1">
      <alignment horizontal="center"/>
      <protection/>
    </xf>
    <xf numFmtId="3" fontId="31" fillId="0" borderId="0" xfId="83" applyNumberFormat="1" applyFont="1" applyAlignment="1">
      <alignment horizontal="center"/>
      <protection/>
    </xf>
    <xf numFmtId="3" fontId="7" fillId="0" borderId="0" xfId="83" applyNumberFormat="1" applyFont="1" applyAlignment="1">
      <alignment horizontal="center"/>
      <protection/>
    </xf>
    <xf numFmtId="3" fontId="4" fillId="0" borderId="0" xfId="83" applyNumberFormat="1" applyFont="1" applyAlignment="1">
      <alignment horizontal="center"/>
      <protection/>
    </xf>
    <xf numFmtId="3" fontId="45" fillId="0" borderId="10" xfId="83" applyNumberFormat="1" applyFont="1" applyBorder="1" applyAlignment="1">
      <alignment horizontal="left"/>
      <protection/>
    </xf>
    <xf numFmtId="3" fontId="4" fillId="0" borderId="10" xfId="83" applyNumberFormat="1" applyFont="1" applyBorder="1" applyAlignment="1">
      <alignment horizontal="center"/>
      <protection/>
    </xf>
    <xf numFmtId="3" fontId="7" fillId="0" borderId="0" xfId="83" applyNumberFormat="1" applyFont="1" applyAlignment="1">
      <alignment horizontal="center"/>
      <protection/>
    </xf>
    <xf numFmtId="0" fontId="6" fillId="0" borderId="10" xfId="85" applyFont="1" applyBorder="1" applyAlignment="1">
      <alignment horizontal="center" wrapText="1"/>
      <protection/>
    </xf>
    <xf numFmtId="3" fontId="4" fillId="0" borderId="10" xfId="85" applyNumberFormat="1" applyFont="1" applyBorder="1" applyAlignment="1">
      <alignment horizontal="center" vertical="center"/>
      <protection/>
    </xf>
    <xf numFmtId="3" fontId="6" fillId="0" borderId="10" xfId="85" applyNumberFormat="1" applyFont="1" applyBorder="1" applyAlignment="1">
      <alignment horizontal="center" vertical="center"/>
      <protection/>
    </xf>
    <xf numFmtId="3" fontId="4" fillId="0" borderId="10" xfId="91" applyNumberFormat="1" applyFont="1" applyBorder="1" applyAlignment="1">
      <alignment horizontal="center"/>
      <protection/>
    </xf>
    <xf numFmtId="0" fontId="6" fillId="0" borderId="10" xfId="91" applyFont="1" applyBorder="1" applyAlignment="1">
      <alignment horizontal="center"/>
      <protection/>
    </xf>
    <xf numFmtId="3" fontId="4" fillId="0" borderId="11" xfId="85" applyNumberFormat="1" applyFont="1" applyBorder="1" applyAlignment="1">
      <alignment horizontal="center" vertical="center"/>
      <protection/>
    </xf>
    <xf numFmtId="3" fontId="4" fillId="0" borderId="15" xfId="85" applyNumberFormat="1" applyFont="1" applyBorder="1" applyAlignment="1">
      <alignment horizontal="center" vertical="center"/>
      <protection/>
    </xf>
    <xf numFmtId="3" fontId="4" fillId="0" borderId="13" xfId="85" applyNumberFormat="1" applyFont="1" applyBorder="1" applyAlignment="1">
      <alignment horizontal="center" vertical="center"/>
      <protection/>
    </xf>
    <xf numFmtId="0" fontId="4" fillId="0" borderId="0" xfId="91" applyFont="1" applyAlignment="1">
      <alignment horizontal="center"/>
      <protection/>
    </xf>
    <xf numFmtId="0" fontId="6" fillId="0" borderId="10" xfId="91" applyFont="1" applyBorder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44" fillId="0" borderId="0" xfId="91" applyFont="1" applyAlignment="1">
      <alignment horizontal="center"/>
      <protection/>
    </xf>
    <xf numFmtId="0" fontId="4" fillId="0" borderId="14" xfId="89" applyFont="1" applyBorder="1" applyAlignment="1">
      <alignment horizontal="center"/>
      <protection/>
    </xf>
    <xf numFmtId="0" fontId="4" fillId="0" borderId="10" xfId="91" applyFont="1" applyBorder="1" applyAlignment="1">
      <alignment horizontal="center" vertical="center"/>
      <protection/>
    </xf>
    <xf numFmtId="0" fontId="4" fillId="0" borderId="11" xfId="83" applyFont="1" applyBorder="1" applyAlignment="1">
      <alignment horizontal="center"/>
      <protection/>
    </xf>
    <xf numFmtId="0" fontId="4" fillId="0" borderId="15" xfId="83" applyFont="1" applyBorder="1" applyAlignment="1">
      <alignment horizontal="center"/>
      <protection/>
    </xf>
    <xf numFmtId="0" fontId="44" fillId="0" borderId="0" xfId="83" applyFont="1" applyAlignment="1">
      <alignment horizontal="center"/>
      <protection/>
    </xf>
    <xf numFmtId="0" fontId="4" fillId="0" borderId="0" xfId="83" applyFont="1" applyAlignment="1">
      <alignment horizontal="center"/>
      <protection/>
    </xf>
    <xf numFmtId="0" fontId="43" fillId="0" borderId="0" xfId="83" applyFont="1" applyAlignment="1">
      <alignment horizontal="center"/>
      <protection/>
    </xf>
    <xf numFmtId="0" fontId="43" fillId="0" borderId="17" xfId="83" applyFont="1" applyBorder="1" applyAlignment="1">
      <alignment horizontal="center"/>
      <protection/>
    </xf>
    <xf numFmtId="0" fontId="43" fillId="0" borderId="16" xfId="83" applyFont="1" applyBorder="1" applyAlignment="1">
      <alignment horizontal="center"/>
      <protection/>
    </xf>
    <xf numFmtId="0" fontId="43" fillId="0" borderId="10" xfId="83" applyFont="1" applyBorder="1" applyAlignment="1">
      <alignment horizontal="center" vertical="center"/>
      <protection/>
    </xf>
    <xf numFmtId="0" fontId="43" fillId="0" borderId="10" xfId="83" applyFont="1" applyBorder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49" fontId="8" fillId="0" borderId="0" xfId="83" applyNumberFormat="1" applyFont="1" applyAlignment="1">
      <alignment horizontal="center"/>
      <protection/>
    </xf>
    <xf numFmtId="3" fontId="4" fillId="0" borderId="10" xfId="83" applyNumberFormat="1" applyFont="1" applyBorder="1" applyAlignment="1">
      <alignment horizontal="center" vertical="center"/>
      <protection/>
    </xf>
    <xf numFmtId="3" fontId="6" fillId="0" borderId="10" xfId="83" applyNumberFormat="1" applyFont="1" applyBorder="1" applyAlignment="1">
      <alignment horizontal="center" vertical="center"/>
      <protection/>
    </xf>
    <xf numFmtId="0" fontId="3" fillId="0" borderId="10" xfId="83" applyFont="1" applyBorder="1" applyAlignment="1">
      <alignment horizontal="center"/>
      <protection/>
    </xf>
    <xf numFmtId="0" fontId="3" fillId="0" borderId="10" xfId="83" applyFont="1" applyBorder="1" applyAlignment="1">
      <alignment horizontal="center" vertical="center" wrapText="1"/>
      <protection/>
    </xf>
    <xf numFmtId="3" fontId="6" fillId="0" borderId="11" xfId="83" applyNumberFormat="1" applyFont="1" applyBorder="1" applyAlignment="1">
      <alignment horizontal="center"/>
      <protection/>
    </xf>
    <xf numFmtId="3" fontId="6" fillId="0" borderId="13" xfId="83" applyNumberFormat="1" applyFont="1" applyBorder="1" applyAlignment="1">
      <alignment horizontal="center"/>
      <protection/>
    </xf>
    <xf numFmtId="3" fontId="6" fillId="0" borderId="10" xfId="83" applyNumberFormat="1" applyFont="1" applyBorder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0" xfId="83" applyNumberFormat="1" applyFont="1" applyBorder="1" applyAlignment="1">
      <alignment horizontal="center"/>
      <protection/>
    </xf>
    <xf numFmtId="3" fontId="4" fillId="0" borderId="0" xfId="88" applyNumberFormat="1" applyFont="1" applyAlignment="1">
      <alignment horizontal="center"/>
      <protection/>
    </xf>
    <xf numFmtId="3" fontId="4" fillId="0" borderId="10" xfId="88" applyNumberFormat="1" applyFont="1" applyBorder="1" applyAlignment="1">
      <alignment horizontal="center" vertical="center" wrapText="1"/>
      <protection/>
    </xf>
    <xf numFmtId="3" fontId="4" fillId="0" borderId="10" xfId="88" applyNumberFormat="1" applyFont="1" applyBorder="1" applyAlignment="1">
      <alignment horizontal="center"/>
      <protection/>
    </xf>
    <xf numFmtId="3" fontId="8" fillId="0" borderId="0" xfId="83" applyNumberFormat="1" applyFont="1" applyAlignment="1">
      <alignment horizontal="center"/>
      <protection/>
    </xf>
    <xf numFmtId="3" fontId="4" fillId="0" borderId="11" xfId="83" applyNumberFormat="1" applyFont="1" applyBorder="1" applyAlignment="1">
      <alignment horizontal="center"/>
      <protection/>
    </xf>
    <xf numFmtId="3" fontId="4" fillId="0" borderId="13" xfId="83" applyNumberFormat="1" applyFont="1" applyBorder="1" applyAlignment="1">
      <alignment horizontal="center"/>
      <protection/>
    </xf>
    <xf numFmtId="3" fontId="6" fillId="0" borderId="10" xfId="83" applyNumberFormat="1" applyFont="1" applyBorder="1" applyAlignment="1">
      <alignment vertical="center"/>
      <protection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10" xfId="59"/>
    <cellStyle name="Normál 11" xfId="60"/>
    <cellStyle name="Normál 12" xfId="61"/>
    <cellStyle name="Normál 13" xfId="62"/>
    <cellStyle name="Normál 14" xfId="63"/>
    <cellStyle name="Normál 2" xfId="64"/>
    <cellStyle name="Normál 2 2" xfId="65"/>
    <cellStyle name="Normál 2 2 2" xfId="66"/>
    <cellStyle name="Normál 2 3" xfId="67"/>
    <cellStyle name="Normál 2 4" xfId="68"/>
    <cellStyle name="Normál 2 5" xfId="69"/>
    <cellStyle name="Normál 3" xfId="70"/>
    <cellStyle name="Normál 3 2" xfId="71"/>
    <cellStyle name="Normál 3 3" xfId="72"/>
    <cellStyle name="Normál 3_átmeneti gazdálkodás" xfId="73"/>
    <cellStyle name="Normál 4" xfId="74"/>
    <cellStyle name="Normál 4 2" xfId="75"/>
    <cellStyle name="Normál 5" xfId="76"/>
    <cellStyle name="Normál 5 2" xfId="77"/>
    <cellStyle name="Normál 6" xfId="78"/>
    <cellStyle name="Normál 7" xfId="79"/>
    <cellStyle name="Normál 8" xfId="80"/>
    <cellStyle name="Normál 9" xfId="81"/>
    <cellStyle name="Normál 9 2" xfId="82"/>
    <cellStyle name="Normál_2011 VII.sz.mód." xfId="83"/>
    <cellStyle name="Normál_2011. három n.év" xfId="84"/>
    <cellStyle name="Normál_Beruh.hitelek" xfId="85"/>
    <cellStyle name="Normál_Beruh-felúj." xfId="86"/>
    <cellStyle name="Normál_finansz.összetétel" xfId="87"/>
    <cellStyle name="Normál_Hitel+kamat" xfId="88"/>
    <cellStyle name="Normál_Hitel+kamat_2011. három n.év" xfId="89"/>
    <cellStyle name="Normál_Hitel+kamat_Hitel+kamattal" xfId="90"/>
    <cellStyle name="Normál_Hitel+kamattal_1" xfId="91"/>
    <cellStyle name="Normál_II. Mód" xfId="92"/>
    <cellStyle name="Normál_Kötelező+nem kötelező" xfId="93"/>
    <cellStyle name="Normál_mérlegtábla-hivatal" xfId="94"/>
    <cellStyle name="Normál_Pénzmar_táblák 2007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15050" y="52578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943850" y="52578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AutoShape 1"/>
        <xdr:cNvSpPr>
          <a:spLocks/>
        </xdr:cNvSpPr>
      </xdr:nvSpPr>
      <xdr:spPr>
        <a:xfrm>
          <a:off x="6962775" y="52578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5238750" y="52578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AutoShape 1"/>
        <xdr:cNvSpPr>
          <a:spLocks/>
        </xdr:cNvSpPr>
      </xdr:nvSpPr>
      <xdr:spPr>
        <a:xfrm>
          <a:off x="6962775" y="70580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" name="AutoShape 1"/>
        <xdr:cNvSpPr>
          <a:spLocks/>
        </xdr:cNvSpPr>
      </xdr:nvSpPr>
      <xdr:spPr>
        <a:xfrm>
          <a:off x="8553450" y="56578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AutoShape 1"/>
        <xdr:cNvSpPr>
          <a:spLocks/>
        </xdr:cNvSpPr>
      </xdr:nvSpPr>
      <xdr:spPr>
        <a:xfrm>
          <a:off x="7943850" y="56578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" name="AutoShape 1"/>
        <xdr:cNvSpPr>
          <a:spLocks/>
        </xdr:cNvSpPr>
      </xdr:nvSpPr>
      <xdr:spPr>
        <a:xfrm>
          <a:off x="6115050" y="70580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959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23</xdr:row>
      <xdr:rowOff>133350</xdr:rowOff>
    </xdr:from>
    <xdr:to>
      <xdr:col>6</xdr:col>
      <xdr:colOff>123825</xdr:colOff>
      <xdr:row>47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258175" y="4733925"/>
          <a:ext cx="57150" cy="473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PEN8H6J\lak&#225;salap%202008%20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9\koncepci&#243;_munkat&#225;bl&#225;k_anna3(nemes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-Z&#193;RSZ&#193;MAD&#193;S\egyszer&#369;s&#237;tett%20besz&#225;m%2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-Z&#193;RSZ&#193;MAD&#193;S\RENDELET-MELL&#201;KLETEK_2008_%20Z&#193;RSZ&#193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10\2010%20&#233;vi%20eredeti%20rendelet\3-2010%20eredeti%20rendelet%20egys&#233;ges\3-2010%20mell&#233;klete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SL6RK1MN\VAGYONM&#201;RLEG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WPEN8H6J\lak&#225;salap%202008%20%20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08\t&#225;bl&#225;zato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sta\B&#225;nyai%20&#193;gi\koncepcio_munkatbl&#225;k-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at\KTV_TERV\S.Gabi\2006\2006besz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at\KTV_TERV\Nemes%20I\beszamolo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\t&#225;bl&#225;zato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07.%20&#201;VI%20BESZ&#193;MOL&#211;\T&#193;BL&#193;ZATOK-&#246;sszes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WPEN8H6J\2008hitelkorla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at\KTV_TERV\S.Gabi\2007\2007ktgv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C\2009\k&#246;lts&#233;gvet&#233;s%20tervez&#233;s-01-2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09\koncepci&#243;_munkat&#225;bl&#225;k_anna3(nemes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08-Z&#193;RSZ&#193;MAD&#193;S\egyszer&#369;s&#237;tett%20besz&#225;m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08-Z&#193;RSZ&#193;MAD&#193;S\RENDELET-MELL&#201;KLETEK_2008_%20Z&#193;RSZ&#193;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i\2010\2010%20&#233;vi%20eredeti%20rendelet\3-2010%20eredeti%20rendelet%20egys&#233;ges\3-2010%20mell&#233;klete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SL6RK1MN\VAGYONM&#201;RLEG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sta\B&#225;nyai%20&#193;gi\koncepcio_munkatbl&#225;k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S.Gabi\2006\2006bes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Nemes%20I\beszamolo_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7.%20&#201;VI%20BESZ&#193;MOL&#211;\T&#193;BL&#193;ZATOK-&#246;sszes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PEN8H6J\2008hitelkorl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S.Gabi\2007\2007ktg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C\2009\k&#246;lts&#233;gvet&#233;s%20tervez&#233;s-0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kástartalé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ú KH_2_"/>
      <sheetName val="önk_mérleg_bevétel"/>
      <sheetName val="PH_bevételek"/>
      <sheetName val="PH_bevételek _2_"/>
      <sheetName val="önk_mérleg_kiadás"/>
      <sheetName val="I_PH_működés"/>
      <sheetName val="II_PH felhalmozás"/>
      <sheetName val="III_tartalékok"/>
      <sheetName val="IV_finansz_kiadás"/>
      <sheetName val="PH_kiadás_ágazat_összes"/>
      <sheetName val="többéves kihatású KH_2"/>
      <sheetName val="pályázatok "/>
      <sheetName val="tagdíjak"/>
      <sheetName val="Munk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2_a számú táblázat"/>
      <sheetName val="12_b számú táblázat"/>
      <sheetName val="12_c számú táblázat"/>
      <sheetName val="12_ d számú tábláz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1-a"/>
      <sheetName val="1-b"/>
      <sheetName val="1-c"/>
      <sheetName val="1-d"/>
      <sheetName val="2-a"/>
      <sheetName val="3-a"/>
      <sheetName val="3-a(2)"/>
      <sheetName val="3-b"/>
      <sheetName val="3-b(2)"/>
      <sheetName val="3-c"/>
      <sheetName val="3-c-folytatás"/>
      <sheetName val="4 "/>
      <sheetName val="5 "/>
      <sheetName val="5-a"/>
      <sheetName val="5-a(2)"/>
      <sheetName val="6 "/>
      <sheetName val="7"/>
      <sheetName val="8 "/>
      <sheetName val="9 "/>
      <sheetName val="10 "/>
      <sheetName val="11 "/>
      <sheetName val="11-a"/>
      <sheetName val="12-a"/>
      <sheetName val="12-b"/>
      <sheetName val="12-c"/>
      <sheetName val="12-d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önk-mérleg"/>
      <sheetName val="1.a. CHKÖ"/>
      <sheetName val="1.b. NHKÖ"/>
      <sheetName val="1.c. HHKÖ"/>
      <sheetName val="2. 2010. évi eredeti bevételek"/>
      <sheetName val="2.a. melléklet"/>
      <sheetName val="3. 2010. évi eredeti kiadások"/>
      <sheetName val="3.a. melléklet"/>
      <sheetName val="3.b. melléklet"/>
      <sheetName val="3.c. melléklet "/>
      <sheetName val="3.d. melléklet"/>
      <sheetName val="4. sz. melléklet"/>
      <sheetName val="5. sz. melléklet"/>
      <sheetName val="6. sz. melléklet"/>
      <sheetName val="7. sz. melléklet"/>
      <sheetName val="8. sz. melléklet "/>
      <sheetName val="mérleg-új analitik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_sz_tábla"/>
      <sheetName val="Jóóó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kástartalé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_"/>
      <sheetName val="mérleg_euróban"/>
      <sheetName val="mérleg_intézmények "/>
      <sheetName val="mérleg_Hivatal"/>
      <sheetName val="bevét_excel"/>
      <sheetName val="kiadás3_1_0208"/>
      <sheetName val="kiadás3_2_0208"/>
      <sheetName val="hitel tábla"/>
      <sheetName val="hitelkorlát"/>
      <sheetName val="ütemterv"/>
      <sheetName val="lakástartalék"/>
      <sheetName val="pályázati tartalék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"/>
      <sheetName val="mérleg_euróban"/>
      <sheetName val="mérleg_intézmények "/>
      <sheetName val="mérleg_Hivatal"/>
      <sheetName val="mérleg_CHK"/>
      <sheetName val="mérleg_HHKÖ."/>
      <sheetName val="mérleg_NHKÖ"/>
      <sheetName val="2008-2009-2010"/>
      <sheetName val="többéves (2)"/>
      <sheetName val="többéves (3)"/>
      <sheetName val="bevét-excel"/>
      <sheetName val="BEVÉTELEK"/>
      <sheetName val="egyéb_bevétel"/>
      <sheetName val="KIADÁSOK"/>
      <sheetName val="hitelkorlát"/>
      <sheetName val="lakástartalék"/>
      <sheetName val="Polghiv_műk_"/>
      <sheetName val="EU_s projektek"/>
      <sheetName val="tárgyi_eszköz"/>
      <sheetName val="megbízások"/>
      <sheetName val="új beruházások"/>
      <sheetName val="civil_szerv_tám_"/>
      <sheetName val="pályázati tartalék "/>
      <sheetName val="EU_s pály"/>
      <sheetName val="többéves"/>
      <sheetName val="Munka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lghiv.össz"/>
      <sheetName val="1.sz.tábla"/>
      <sheetName val="pénzkészlet"/>
      <sheetName val="1.a.sz.tábla "/>
      <sheetName val="1.b.sz.tábla"/>
      <sheetName val="1.c.sz.tábla"/>
      <sheetName val="1_d_sz_tábla "/>
      <sheetName val="1_e_sz_tábla  "/>
      <sheetName val="1_f_sz_tábla"/>
      <sheetName val="2.sz.tábla"/>
      <sheetName val="3_ számú táblázat (2)"/>
      <sheetName val="3.tábla_folyt"/>
      <sheetName val="3.c.sz.tábla"/>
      <sheetName val="többéves"/>
      <sheetName val="vagyonkimut."/>
      <sheetName val="EU-s pály"/>
      <sheetName val="10.sz.tábla"/>
      <sheetName val="11.sz.tábla"/>
      <sheetName val="12.sz.tábla"/>
      <sheetName val="13.sz.tábla"/>
      <sheetName val="3.sz.melléklet"/>
      <sheetName val="Munka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H kiadások eleje_2007_jóó"/>
      <sheetName val="PH kiadások folyt_"/>
      <sheetName val="PH_bevételek_jó_"/>
      <sheetName val="mérleg_önkorm_"/>
      <sheetName val="mérleg_euróban"/>
      <sheetName val="mérleg_intézmények  _2_"/>
      <sheetName val="mérleg_Hivatal_2007_"/>
      <sheetName val="mérleg_CHKÖ"/>
      <sheetName val="mérleg_NHKÖ"/>
      <sheetName val="mérleg_HHKÖ"/>
      <sheetName val="céltartalékok"/>
      <sheetName val="pályázati tartalék "/>
      <sheetName val="lakásalap"/>
      <sheetName val="PH_bevételek _2_"/>
      <sheetName val="PH kiadások eleje_2007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_"/>
      <sheetName val="mérleg_euróban"/>
      <sheetName val="mérleg_intézmények "/>
      <sheetName val="mérleg_Hivatal"/>
      <sheetName val="bevét_excel"/>
      <sheetName val="kiadás3_1_0208"/>
      <sheetName val="kiadás3_2_0208"/>
      <sheetName val="hitel tábla"/>
      <sheetName val="hitelkorlát"/>
      <sheetName val="ütemterv"/>
      <sheetName val="lakástartalék"/>
      <sheetName val="pályázati tartalék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 számú táblázat"/>
      <sheetName val="1.1. számú táblázat"/>
      <sheetName val="1.a. számú táblázat"/>
      <sheetName val="1. b. számú táblázat"/>
      <sheetName val="1. c. számú táblázat"/>
      <sheetName val="1. d. számú tábla "/>
      <sheetName val="1. e. számú tábla  "/>
      <sheetName val="1.f.számú tábla"/>
      <sheetName val="2. számú táblázat"/>
      <sheetName val="Ö_ÖSSZES_BEVÉTEL_GÉPI"/>
      <sheetName val="Hatós.jogk.höz köth.műk.bev."/>
      <sheetName val="EGYÉB SAJÁT BEV."/>
      <sheetName val="ÁFA BEVÉTEL"/>
      <sheetName val="Támog.ért.működ.bev."/>
      <sheetName val="Támog.ért.felhalm.bev. "/>
      <sheetName val="KAMATBEVÉTEL"/>
      <sheetName val="FELHALMOZÁSI ÉS TŐKEJELL.BEV."/>
      <sheetName val="KÖLTSÉGVETÉSI TÁMOGATÁS"/>
      <sheetName val="MŰK.CÉLra Államht.kiv.végl.átve"/>
      <sheetName val="FELH.CÉLra államht.on kiv.végl."/>
      <sheetName val="TÁMOGAT.KÖLCSÖNÖK VISSZATÉR."/>
      <sheetName val="ELŐZŐ ÉVI PÉNZMARADV.IG.-BEVÉT"/>
      <sheetName val="ELŐZŐ ÉVI VÁLL.MARADV.IG.-BEVÉT"/>
      <sheetName val="3. számú táblázat(1)"/>
      <sheetName val="3. számú táblázat (2)"/>
      <sheetName val="Ö_ÖSSZES_KIADÁS_GÉPI"/>
      <sheetName val="ÖK_SZEMÉLYI JUTTATÁS"/>
      <sheetName val="ÖK_MUNKAADÓKAT TERH.JÁRULÉKOK"/>
      <sheetName val="DOLOGI KIADÁSOK"/>
      <sheetName val="KAMATKIADÁSOK"/>
      <sheetName val="Előző évi műk.c.pm.átad."/>
      <sheetName val="Támogat.ért.MŰKÖD.kiad"/>
      <sheetName val="Támogat.ért.FELHALM.kiad"/>
      <sheetName val="Államházt.kívüli pénze.átad."/>
      <sheetName val="TÁRSADALOM ÉS SZOC.POL.JUTT."/>
      <sheetName val="KÖLCSÖNÖK NYÚJTÁSA"/>
      <sheetName val="ÖK_ELLÁTOTTAK_PJ"/>
      <sheetName val="OK_Beruházási"/>
      <sheetName val="ÖK_FELÚJÍTÁSI"/>
      <sheetName val="LÉTSZÁM"/>
      <sheetName val="3. b. számú tábla(beruh.)"/>
      <sheetName val="3. b. számú tábla(felújítás)"/>
      <sheetName val="3. c. számú tábla"/>
      <sheetName val="4_sz_tábla"/>
      <sheetName val="5. számú táblázat"/>
      <sheetName val="5. a. sz. tábla Eszközök"/>
      <sheetName val="5. a. sz. tábla Források"/>
      <sheetName val="6. számú táblázat"/>
      <sheetName val="7. számú táblázat"/>
      <sheetName val="8. számú táblázat"/>
      <sheetName val="9. számú táblázat"/>
      <sheetName val="10. számú táblázat"/>
      <sheetName val="11. számú táblázat"/>
      <sheetName val="11.a számú táblázat"/>
      <sheetName val="12.a számú táblázat"/>
      <sheetName val="12.b számú táblázat"/>
      <sheetName val="12.c számú táblázat"/>
      <sheetName val="12. d számú táblázat"/>
      <sheetName val="13. számú táblázat"/>
      <sheetName val="1. számú melléklet"/>
      <sheetName val="2. számú melléklet"/>
      <sheetName val="2.a. számú mellékl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hitelkorlá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Munkalap1"/>
      <sheetName val="céltartalékok"/>
      <sheetName val="pályázati tartalék "/>
      <sheetName val="hiteltábla10_01_"/>
      <sheetName val="hitelkorlát"/>
      <sheetName val="átmeneti_gazd_bev"/>
      <sheetName val="átmeneti_gazd_kiad"/>
      <sheetName val="előir_felhaszn "/>
      <sheetName val="Címrend"/>
      <sheetName val="2007-2008-2009"/>
      <sheetName val="többéves"/>
      <sheetName val="közv_tám"/>
      <sheetName val="EU-s pály"/>
      <sheetName val="lakástartalék"/>
      <sheetName val="Norm.tám.  2007"/>
      <sheetName val="Norm.tám.  2007.R.Ö. "/>
      <sheetName val="Jub.jut.,Felm. és végkiel. Ö"/>
      <sheetName val="Állami tám. adatlap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H_bevételek  "/>
      <sheetName val="önk_mérleg_kiadás"/>
      <sheetName val="I_PH_működés"/>
      <sheetName val="II_PH felhalmozás"/>
      <sheetName val="III_tartalékok"/>
      <sheetName val="többéves kihatású KH_2"/>
      <sheetName val="Igazgatás részl"/>
      <sheetName val="tagdíja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ú KH_2_"/>
      <sheetName val="önk_mérleg_bevétel"/>
      <sheetName val="PH_bevételek"/>
      <sheetName val="PH_bevételek _2_"/>
      <sheetName val="önk_mérleg_kiadás"/>
      <sheetName val="I_PH_működés"/>
      <sheetName val="II_PH felhalmozás"/>
      <sheetName val="III_tartalékok"/>
      <sheetName val="IV_finansz_kiadás"/>
      <sheetName val="PH_kiadás_ágazat_összes"/>
      <sheetName val="többéves kihatású KH_2"/>
      <sheetName val="pályázatok "/>
      <sheetName val="tagdíjak"/>
      <sheetName val="Munka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2_a számú táblázat"/>
      <sheetName val="12_b számú táblázat"/>
      <sheetName val="12_c számú táblázat"/>
      <sheetName val="12_ d számú tábláza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1-a"/>
      <sheetName val="1-b"/>
      <sheetName val="1-c"/>
      <sheetName val="1-d"/>
      <sheetName val="2-a"/>
      <sheetName val="3-a"/>
      <sheetName val="3-a(2)"/>
      <sheetName val="3-b"/>
      <sheetName val="3-b(2)"/>
      <sheetName val="3-c"/>
      <sheetName val="3-c-folytatás"/>
      <sheetName val="4 "/>
      <sheetName val="5 "/>
      <sheetName val="5-a"/>
      <sheetName val="5-a(2)"/>
      <sheetName val="6 "/>
      <sheetName val="7"/>
      <sheetName val="8 "/>
      <sheetName val="9 "/>
      <sheetName val="10 "/>
      <sheetName val="11 "/>
      <sheetName val="11-a"/>
      <sheetName val="12-a"/>
      <sheetName val="12-b"/>
      <sheetName val="12-c"/>
      <sheetName val="12-d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 önk-mérleg"/>
      <sheetName val="1.a. CHKÖ"/>
      <sheetName val="1.b. NHKÖ"/>
      <sheetName val="1.c. HHKÖ"/>
      <sheetName val="2. 2010. évi eredeti bevételek"/>
      <sheetName val="2.a. melléklet"/>
      <sheetName val="3. 2010. évi eredeti kiadások"/>
      <sheetName val="3.a. melléklet"/>
      <sheetName val="3.b. melléklet"/>
      <sheetName val="3.c. melléklet "/>
      <sheetName val="3.d. melléklet"/>
      <sheetName val="4. sz. melléklet"/>
      <sheetName val="5. sz. melléklet"/>
      <sheetName val="6. sz. melléklet"/>
      <sheetName val="7. sz. melléklet"/>
      <sheetName val="8. sz. melléklet "/>
      <sheetName val="mérleg-új analitika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_sz_tábla"/>
      <sheetName val="Jóó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"/>
      <sheetName val="mérleg_euróban"/>
      <sheetName val="mérleg_intézmények "/>
      <sheetName val="mérleg_Hivatal"/>
      <sheetName val="mérleg_CHK"/>
      <sheetName val="mérleg_HHKÖ."/>
      <sheetName val="mérleg_NHKÖ"/>
      <sheetName val="2008-2009-2010"/>
      <sheetName val="többéves (2)"/>
      <sheetName val="többéves (3)"/>
      <sheetName val="bevét-excel"/>
      <sheetName val="BEVÉTELEK"/>
      <sheetName val="egyéb_bevétel"/>
      <sheetName val="KIADÁSOK"/>
      <sheetName val="hitelkorlát"/>
      <sheetName val="lakástartalék"/>
      <sheetName val="Polghiv_műk_"/>
      <sheetName val="EU_s projektek"/>
      <sheetName val="tárgyi_eszköz"/>
      <sheetName val="megbízások"/>
      <sheetName val="új beruházások"/>
      <sheetName val="civil_szerv_tám_"/>
      <sheetName val="pályázati tartalék "/>
      <sheetName val="EU_s pály"/>
      <sheetName val="többéves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lghiv.össz"/>
      <sheetName val="1.sz.tábla"/>
      <sheetName val="pénzkészlet"/>
      <sheetName val="1.a.sz.tábla "/>
      <sheetName val="1.b.sz.tábla"/>
      <sheetName val="1.c.sz.tábla"/>
      <sheetName val="1_d_sz_tábla "/>
      <sheetName val="1_e_sz_tábla  "/>
      <sheetName val="1_f_sz_tábla"/>
      <sheetName val="2.sz.tábla"/>
      <sheetName val="3_ számú táblázat (2)"/>
      <sheetName val="3.tábla_folyt"/>
      <sheetName val="3.c.sz.tábla"/>
      <sheetName val="többéves"/>
      <sheetName val="vagyonkimut."/>
      <sheetName val="EU-s pály"/>
      <sheetName val="10.sz.tábla"/>
      <sheetName val="11.sz.tábla"/>
      <sheetName val="12.sz.tábla"/>
      <sheetName val="13.sz.tábla"/>
      <sheetName val="3.sz.melléklet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H kiadások eleje_2007_jóó"/>
      <sheetName val="PH kiadások folyt_"/>
      <sheetName val="PH_bevételek_jó_"/>
      <sheetName val="mérleg_önkorm_"/>
      <sheetName val="mérleg_euróban"/>
      <sheetName val="mérleg_intézmények  _2_"/>
      <sheetName val="mérleg_Hivatal_2007_"/>
      <sheetName val="mérleg_CHKÖ"/>
      <sheetName val="mérleg_NHKÖ"/>
      <sheetName val="mérleg_HHKÖ"/>
      <sheetName val="céltartalékok"/>
      <sheetName val="pályázati tartalék "/>
      <sheetName val="lakásalap"/>
      <sheetName val="PH_bevételek _2_"/>
      <sheetName val="PH kiadások eleje_2007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számú táblázat"/>
      <sheetName val="1.1. számú táblázat"/>
      <sheetName val="1.a. számú táblázat"/>
      <sheetName val="1. b. számú táblázat"/>
      <sheetName val="1. c. számú táblázat"/>
      <sheetName val="1. d. számú tábla "/>
      <sheetName val="1. e. számú tábla  "/>
      <sheetName val="1.f.számú tábla"/>
      <sheetName val="2. számú táblázat"/>
      <sheetName val="Ö_ÖSSZES_BEVÉTEL_GÉPI"/>
      <sheetName val="Hatós.jogk.höz köth.műk.bev."/>
      <sheetName val="EGYÉB SAJÁT BEV."/>
      <sheetName val="ÁFA BEVÉTEL"/>
      <sheetName val="Támog.ért.működ.bev."/>
      <sheetName val="Támog.ért.felhalm.bev. "/>
      <sheetName val="KAMATBEVÉTEL"/>
      <sheetName val="FELHALMOZÁSI ÉS TŐKEJELL.BEV."/>
      <sheetName val="KÖLTSÉGVETÉSI TÁMOGATÁS"/>
      <sheetName val="MŰK.CÉLra Államht.kiv.végl.átve"/>
      <sheetName val="FELH.CÉLra államht.on kiv.végl."/>
      <sheetName val="TÁMOGAT.KÖLCSÖNÖK VISSZATÉR."/>
      <sheetName val="ELŐZŐ ÉVI PÉNZMARADV.IG.-BEVÉT"/>
      <sheetName val="ELŐZŐ ÉVI VÁLL.MARADV.IG.-BEVÉT"/>
      <sheetName val="3. számú táblázat(1)"/>
      <sheetName val="3. számú táblázat (2)"/>
      <sheetName val="Ö_ÖSSZES_KIADÁS_GÉPI"/>
      <sheetName val="ÖK_SZEMÉLYI JUTTATÁS"/>
      <sheetName val="ÖK_MUNKAADÓKAT TERH.JÁRULÉKOK"/>
      <sheetName val="DOLOGI KIADÁSOK"/>
      <sheetName val="KAMATKIADÁSOK"/>
      <sheetName val="Előző évi műk.c.pm.átad."/>
      <sheetName val="Támogat.ért.MŰKÖD.kiad"/>
      <sheetName val="Támogat.ért.FELHALM.kiad"/>
      <sheetName val="Államházt.kívüli pénze.átad."/>
      <sheetName val="TÁRSADALOM ÉS SZOC.POL.JUTT."/>
      <sheetName val="KÖLCSÖNÖK NYÚJTÁSA"/>
      <sheetName val="ÖK_ELLÁTOTTAK_PJ"/>
      <sheetName val="OK_Beruházási"/>
      <sheetName val="ÖK_FELÚJÍTÁSI"/>
      <sheetName val="LÉTSZÁM"/>
      <sheetName val="3. b. számú tábla(beruh.)"/>
      <sheetName val="3. b. számú tábla(felújítás)"/>
      <sheetName val="3. c. számú tábla"/>
      <sheetName val="4_sz_tábla"/>
      <sheetName val="5. számú táblázat"/>
      <sheetName val="5. a. sz. tábla Eszközök"/>
      <sheetName val="5. a. sz. tábla Források"/>
      <sheetName val="6. számú táblázat"/>
      <sheetName val="7. számú táblázat"/>
      <sheetName val="8. számú táblázat"/>
      <sheetName val="9. számú táblázat"/>
      <sheetName val="10. számú táblázat"/>
      <sheetName val="11. számú táblázat"/>
      <sheetName val="11.a számú táblázat"/>
      <sheetName val="12.a számú táblázat"/>
      <sheetName val="12.b számú táblázat"/>
      <sheetName val="12.c számú táblázat"/>
      <sheetName val="12. d számú táblázat"/>
      <sheetName val="13. számú táblázat"/>
      <sheetName val="1. számú melléklet"/>
      <sheetName val="2. számú melléklet"/>
      <sheetName val="2.a. számú mellékl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hitelkorlá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Munkalap1"/>
      <sheetName val="céltartalékok"/>
      <sheetName val="pályázati tartalék "/>
      <sheetName val="hiteltábla10_01_"/>
      <sheetName val="hitelkorlát"/>
      <sheetName val="átmeneti_gazd_bev"/>
      <sheetName val="átmeneti_gazd_kiad"/>
      <sheetName val="előir_felhaszn "/>
      <sheetName val="Címrend"/>
      <sheetName val="2007-2008-2009"/>
      <sheetName val="többéves"/>
      <sheetName val="közv_tám"/>
      <sheetName val="EU-s pály"/>
      <sheetName val="lakástartalék"/>
      <sheetName val="Norm.tám.  2007"/>
      <sheetName val="Norm.tám.  2007.R.Ö. "/>
      <sheetName val="Jub.jut.,Felm. és végkiel. Ö"/>
      <sheetName val="Állami tám. adatla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H_bevételek  "/>
      <sheetName val="önk_mérleg_kiadás"/>
      <sheetName val="I_PH_működés"/>
      <sheetName val="II_PH felhalmozás"/>
      <sheetName val="III_tartalékok"/>
      <sheetName val="többéves kihatású KH_2"/>
      <sheetName val="Igazgatás részl"/>
      <sheetName val="tagdíj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Q100"/>
  <sheetViews>
    <sheetView tabSelected="1" view="pageBreakPreview" zoomScaleSheetLayoutView="100" workbookViewId="0" topLeftCell="I31">
      <selection activeCell="T49" sqref="T49"/>
    </sheetView>
  </sheetViews>
  <sheetFormatPr defaultColWidth="9.140625" defaultRowHeight="12"/>
  <cols>
    <col min="1" max="1" width="63.421875" style="1" customWidth="1"/>
    <col min="2" max="2" width="12.28125" style="1" customWidth="1"/>
    <col min="3" max="7" width="12.28125" style="1" hidden="1" customWidth="1"/>
    <col min="8" max="10" width="12.28125" style="1" customWidth="1"/>
    <col min="11" max="11" width="53.421875" style="1" customWidth="1"/>
    <col min="12" max="12" width="14.00390625" style="1" customWidth="1"/>
    <col min="13" max="13" width="13.421875" style="1" hidden="1" customWidth="1"/>
    <col min="14" max="17" width="14.140625" style="1" hidden="1" customWidth="1"/>
    <col min="18" max="20" width="14.140625" style="1" customWidth="1"/>
    <col min="21" max="16384" width="9.140625" style="1" customWidth="1"/>
  </cols>
  <sheetData>
    <row r="1" spans="1:43" ht="15.7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M1" s="2"/>
      <c r="O1" s="2" t="s">
        <v>26</v>
      </c>
      <c r="P1" s="2"/>
      <c r="Q1" s="2"/>
      <c r="R1" s="2"/>
      <c r="S1" s="2"/>
      <c r="T1" s="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3"/>
      <c r="AM1" s="3"/>
      <c r="AN1" s="3"/>
      <c r="AO1" s="3"/>
      <c r="AP1" s="6" t="s">
        <v>26</v>
      </c>
      <c r="AQ1" s="6"/>
    </row>
    <row r="2" spans="1:43" ht="18.75">
      <c r="A2" s="361" t="s">
        <v>513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3:20" ht="15">
      <c r="M3" s="7"/>
      <c r="O3" s="7"/>
      <c r="Q3" s="7"/>
      <c r="S3" s="7"/>
      <c r="T3" s="7" t="s">
        <v>27</v>
      </c>
    </row>
    <row r="4" spans="1:20" ht="15.75">
      <c r="A4" s="11" t="s">
        <v>28</v>
      </c>
      <c r="B4" s="8">
        <v>2013</v>
      </c>
      <c r="C4" s="8" t="s">
        <v>619</v>
      </c>
      <c r="D4" s="8" t="s">
        <v>621</v>
      </c>
      <c r="E4" s="8" t="s">
        <v>619</v>
      </c>
      <c r="F4" s="8" t="s">
        <v>621</v>
      </c>
      <c r="G4" s="8" t="s">
        <v>619</v>
      </c>
      <c r="H4" s="8" t="s">
        <v>621</v>
      </c>
      <c r="I4" s="8" t="s">
        <v>619</v>
      </c>
      <c r="J4" s="8" t="s">
        <v>621</v>
      </c>
      <c r="K4" s="11" t="s">
        <v>29</v>
      </c>
      <c r="L4" s="8">
        <v>2013</v>
      </c>
      <c r="M4" s="8" t="s">
        <v>619</v>
      </c>
      <c r="N4" s="8" t="s">
        <v>621</v>
      </c>
      <c r="O4" s="8" t="s">
        <v>619</v>
      </c>
      <c r="P4" s="8" t="s">
        <v>621</v>
      </c>
      <c r="Q4" s="8" t="s">
        <v>619</v>
      </c>
      <c r="R4" s="8" t="s">
        <v>621</v>
      </c>
      <c r="S4" s="8" t="s">
        <v>619</v>
      </c>
      <c r="T4" s="8" t="s">
        <v>621</v>
      </c>
    </row>
    <row r="5" spans="1:20" ht="15" customHeight="1">
      <c r="A5" s="8" t="s">
        <v>30</v>
      </c>
      <c r="B5" s="13" t="s">
        <v>139</v>
      </c>
      <c r="C5" s="13" t="s">
        <v>620</v>
      </c>
      <c r="D5" s="13" t="s">
        <v>622</v>
      </c>
      <c r="E5" s="13" t="s">
        <v>620</v>
      </c>
      <c r="F5" s="13" t="s">
        <v>622</v>
      </c>
      <c r="G5" s="12" t="s">
        <v>620</v>
      </c>
      <c r="H5" s="12" t="s">
        <v>622</v>
      </c>
      <c r="I5" s="12" t="s">
        <v>620</v>
      </c>
      <c r="J5" s="12" t="s">
        <v>622</v>
      </c>
      <c r="K5" s="8" t="s">
        <v>30</v>
      </c>
      <c r="L5" s="13" t="s">
        <v>139</v>
      </c>
      <c r="M5" s="13" t="s">
        <v>620</v>
      </c>
      <c r="N5" s="13" t="s">
        <v>622</v>
      </c>
      <c r="O5" s="13" t="s">
        <v>620</v>
      </c>
      <c r="P5" s="13" t="s">
        <v>622</v>
      </c>
      <c r="Q5" s="12" t="s">
        <v>620</v>
      </c>
      <c r="R5" s="12" t="s">
        <v>622</v>
      </c>
      <c r="S5" s="12" t="s">
        <v>620</v>
      </c>
      <c r="T5" s="12" t="s">
        <v>622</v>
      </c>
    </row>
    <row r="6" spans="1:20" ht="15">
      <c r="A6" s="8" t="s">
        <v>0</v>
      </c>
      <c r="B6" s="10">
        <f aca="true" t="shared" si="0" ref="B6:H6">B7+B8+B12+B19+B24</f>
        <v>4338134</v>
      </c>
      <c r="C6" s="10">
        <f t="shared" si="0"/>
        <v>15119</v>
      </c>
      <c r="D6" s="10">
        <f t="shared" si="0"/>
        <v>4353253</v>
      </c>
      <c r="E6" s="10">
        <f t="shared" si="0"/>
        <v>121109</v>
      </c>
      <c r="F6" s="10">
        <f t="shared" si="0"/>
        <v>4474362</v>
      </c>
      <c r="G6" s="10">
        <f t="shared" si="0"/>
        <v>8116</v>
      </c>
      <c r="H6" s="10">
        <f t="shared" si="0"/>
        <v>4483719</v>
      </c>
      <c r="I6" s="10">
        <f>I7+I8+I12+I19+I24</f>
        <v>66865</v>
      </c>
      <c r="J6" s="10">
        <f>J7+J8+J12+J19+J24</f>
        <v>4550584</v>
      </c>
      <c r="K6" s="8" t="s">
        <v>0</v>
      </c>
      <c r="L6" s="10">
        <f aca="true" t="shared" si="1" ref="L6:R6">L7+L8+L9+L12+L13+L19+L24</f>
        <v>4435939</v>
      </c>
      <c r="M6" s="10">
        <f t="shared" si="1"/>
        <v>1337931</v>
      </c>
      <c r="N6" s="10">
        <f t="shared" si="1"/>
        <v>4504234</v>
      </c>
      <c r="O6" s="10">
        <f t="shared" si="1"/>
        <v>862755</v>
      </c>
      <c r="P6" s="10">
        <f t="shared" si="1"/>
        <v>5365774</v>
      </c>
      <c r="Q6" s="10">
        <f t="shared" si="1"/>
        <v>-3949</v>
      </c>
      <c r="R6" s="10">
        <f t="shared" si="1"/>
        <v>5363066</v>
      </c>
      <c r="S6" s="10">
        <f>S7+S8+S9+S12+S13+S19+S24</f>
        <v>64103</v>
      </c>
      <c r="T6" s="10">
        <f>T7+T8+T9+T12+T13+T19+T24</f>
        <v>5427169</v>
      </c>
    </row>
    <row r="7" spans="1:20" ht="15">
      <c r="A7" s="9" t="s">
        <v>1</v>
      </c>
      <c r="B7" s="9">
        <f>'intézményi.részl. '!B305</f>
        <v>945423</v>
      </c>
      <c r="C7" s="9">
        <f>'intézményi.részl. '!C305</f>
        <v>3000</v>
      </c>
      <c r="D7" s="9">
        <f>'intézményi.részl. '!D305</f>
        <v>948423</v>
      </c>
      <c r="E7" s="9">
        <f>'intézményi.részl. '!E305</f>
        <v>7897</v>
      </c>
      <c r="F7" s="9">
        <f>'intézményi.részl. '!F305</f>
        <v>956320</v>
      </c>
      <c r="G7" s="9">
        <f>'intézményi.részl. '!G305</f>
        <v>0</v>
      </c>
      <c r="H7" s="9">
        <f>'intézményi.részl. '!H305</f>
        <v>956320</v>
      </c>
      <c r="I7" s="9">
        <f>'intézményi.részl. '!I305</f>
        <v>103</v>
      </c>
      <c r="J7" s="9">
        <f>'intézményi.részl. '!J305</f>
        <v>956423</v>
      </c>
      <c r="K7" s="9" t="s">
        <v>35</v>
      </c>
      <c r="L7" s="9">
        <f>'intézményi.részl. '!L305</f>
        <v>1232946</v>
      </c>
      <c r="M7" s="9">
        <f>'intézményi.részl. '!M305</f>
        <v>8660</v>
      </c>
      <c r="N7" s="9">
        <f>'intézményi.részl. '!N305</f>
        <v>1241606</v>
      </c>
      <c r="O7" s="9">
        <f>'intézményi.részl. '!O305</f>
        <v>23362</v>
      </c>
      <c r="P7" s="9">
        <f>'intézményi.részl. '!P305</f>
        <v>1264968</v>
      </c>
      <c r="Q7" s="9">
        <f>'intézményi.részl. '!Q305</f>
        <v>4010</v>
      </c>
      <c r="R7" s="9">
        <f>'intézményi.részl. '!R305</f>
        <v>1268978</v>
      </c>
      <c r="S7" s="9">
        <f>'intézményi.részl. '!S305</f>
        <v>3352</v>
      </c>
      <c r="T7" s="9">
        <f>'intézményi.részl. '!T305</f>
        <v>1272330</v>
      </c>
    </row>
    <row r="8" spans="1:20" ht="15">
      <c r="A8" s="9" t="s">
        <v>2</v>
      </c>
      <c r="B8" s="9">
        <f>'intézményi.részl. '!B306</f>
        <v>1292880</v>
      </c>
      <c r="C8" s="9">
        <f>'intézményi.részl. '!C306</f>
        <v>0</v>
      </c>
      <c r="D8" s="9">
        <f>'intézményi.részl. '!D306</f>
        <v>1292880</v>
      </c>
      <c r="E8" s="9">
        <f>'intézményi.részl. '!E306</f>
        <v>0</v>
      </c>
      <c r="F8" s="9">
        <f>'intézményi.részl. '!F306</f>
        <v>1292880</v>
      </c>
      <c r="G8" s="9">
        <f>'intézményi.részl. '!G306</f>
        <v>0</v>
      </c>
      <c r="H8" s="9">
        <f>'intézményi.részl. '!H306</f>
        <v>1292880</v>
      </c>
      <c r="I8" s="9">
        <f>'intézményi.részl. '!I306</f>
        <v>0</v>
      </c>
      <c r="J8" s="9">
        <f>'intézményi.részl. '!J306</f>
        <v>1292880</v>
      </c>
      <c r="K8" s="9" t="s">
        <v>199</v>
      </c>
      <c r="L8" s="9">
        <f>'intézményi.részl. '!L306</f>
        <v>319127</v>
      </c>
      <c r="M8" s="9">
        <f>'intézményi.részl. '!M306</f>
        <v>1779</v>
      </c>
      <c r="N8" s="9">
        <f>'intézményi.részl. '!N306</f>
        <v>320906</v>
      </c>
      <c r="O8" s="9">
        <f>'intézményi.részl. '!O306</f>
        <v>-2697</v>
      </c>
      <c r="P8" s="9">
        <f>'intézményi.részl. '!P306</f>
        <v>318209</v>
      </c>
      <c r="Q8" s="9">
        <f>'intézményi.részl. '!Q306</f>
        <v>1082</v>
      </c>
      <c r="R8" s="9">
        <f>'intézményi.részl. '!R306</f>
        <v>319291</v>
      </c>
      <c r="S8" s="9">
        <f>'intézményi.részl. '!S306</f>
        <v>2815</v>
      </c>
      <c r="T8" s="9">
        <f>'intézményi.részl. '!T306</f>
        <v>322106</v>
      </c>
    </row>
    <row r="9" spans="1:20" ht="15">
      <c r="A9" s="9" t="s">
        <v>3</v>
      </c>
      <c r="B9" s="9">
        <f>'intézményi.részl. '!B307</f>
        <v>1179550</v>
      </c>
      <c r="C9" s="9">
        <f>'intézményi.részl. '!C307</f>
        <v>0</v>
      </c>
      <c r="D9" s="9">
        <f>'intézményi.részl. '!D307</f>
        <v>1179550</v>
      </c>
      <c r="E9" s="9">
        <f>'intézményi.részl. '!E307</f>
        <v>0</v>
      </c>
      <c r="F9" s="9">
        <f>'intézményi.részl. '!F307</f>
        <v>1179550</v>
      </c>
      <c r="G9" s="9">
        <f>'intézményi.részl. '!G307</f>
        <v>0</v>
      </c>
      <c r="H9" s="9">
        <f>'intézményi.részl. '!H307</f>
        <v>1179550</v>
      </c>
      <c r="I9" s="9">
        <f>'intézményi.részl. '!I307</f>
        <v>0</v>
      </c>
      <c r="J9" s="9">
        <f>'intézményi.részl. '!J307</f>
        <v>1179550</v>
      </c>
      <c r="K9" s="9" t="s">
        <v>36</v>
      </c>
      <c r="L9" s="9">
        <f>'intézményi.részl. '!L307</f>
        <v>1914252</v>
      </c>
      <c r="M9" s="9">
        <f>'intézményi.részl. '!M307</f>
        <v>1331183</v>
      </c>
      <c r="N9" s="9">
        <f>'intézményi.részl. '!N307</f>
        <v>1975799</v>
      </c>
      <c r="O9" s="9">
        <f>'intézményi.részl. '!O307</f>
        <v>90684</v>
      </c>
      <c r="P9" s="9">
        <f>'intézményi.részl. '!P307</f>
        <v>2065268</v>
      </c>
      <c r="Q9" s="9">
        <f>'intézményi.részl. '!Q307</f>
        <v>5867</v>
      </c>
      <c r="R9" s="9">
        <f>'intézményi.részl. '!R307</f>
        <v>2072376</v>
      </c>
      <c r="S9" s="9">
        <f>'intézményi.részl. '!S307</f>
        <v>-1816</v>
      </c>
      <c r="T9" s="9">
        <f>'intézményi.részl. '!T307</f>
        <v>2070560</v>
      </c>
    </row>
    <row r="10" spans="1:20" ht="15">
      <c r="A10" s="9" t="s">
        <v>4</v>
      </c>
      <c r="B10" s="9">
        <f>'intézményi.részl. '!B308</f>
        <v>88030</v>
      </c>
      <c r="C10" s="9">
        <f>'intézményi.részl. '!C308</f>
        <v>0</v>
      </c>
      <c r="D10" s="9">
        <f>'intézményi.részl. '!D308</f>
        <v>88030</v>
      </c>
      <c r="E10" s="9">
        <f>'intézményi.részl. '!E308</f>
        <v>0</v>
      </c>
      <c r="F10" s="9">
        <f>'intézményi.részl. '!F308</f>
        <v>88030</v>
      </c>
      <c r="G10" s="9">
        <f>'intézményi.részl. '!G308</f>
        <v>0</v>
      </c>
      <c r="H10" s="9">
        <f>'intézményi.részl. '!H308</f>
        <v>88030</v>
      </c>
      <c r="I10" s="9">
        <f>'intézményi.részl. '!I308</f>
        <v>0</v>
      </c>
      <c r="J10" s="9">
        <f>'intézményi.részl. '!J308</f>
        <v>88030</v>
      </c>
      <c r="K10" s="9" t="s">
        <v>510</v>
      </c>
      <c r="L10" s="9">
        <v>342846</v>
      </c>
      <c r="M10" s="9"/>
      <c r="N10" s="9">
        <v>342846</v>
      </c>
      <c r="O10" s="9"/>
      <c r="P10" s="9">
        <v>292547</v>
      </c>
      <c r="Q10" s="9"/>
      <c r="R10" s="9">
        <f>SUM(P10:Q10)</f>
        <v>292547</v>
      </c>
      <c r="S10" s="9"/>
      <c r="T10" s="9">
        <f>SUM(R10:S10)</f>
        <v>292547</v>
      </c>
    </row>
    <row r="11" spans="1:20" ht="15">
      <c r="A11" s="9" t="s">
        <v>5</v>
      </c>
      <c r="B11" s="9">
        <f>'intézményi.részl. '!B309</f>
        <v>25300</v>
      </c>
      <c r="C11" s="9">
        <f>'intézményi.részl. '!C309</f>
        <v>0</v>
      </c>
      <c r="D11" s="9">
        <f>'intézményi.részl. '!D309</f>
        <v>25300</v>
      </c>
      <c r="E11" s="9">
        <f>'intézményi.részl. '!E309</f>
        <v>0</v>
      </c>
      <c r="F11" s="9">
        <f>'intézményi.részl. '!F309</f>
        <v>25300</v>
      </c>
      <c r="G11" s="9">
        <f>'intézményi.részl. '!G309</f>
        <v>0</v>
      </c>
      <c r="H11" s="9">
        <f>'intézményi.részl. '!H309</f>
        <v>25300</v>
      </c>
      <c r="I11" s="9">
        <f>'intézményi.részl. '!I309</f>
        <v>0</v>
      </c>
      <c r="J11" s="9">
        <f>'intézményi.részl. '!J309</f>
        <v>25300</v>
      </c>
      <c r="K11" s="9" t="s">
        <v>511</v>
      </c>
      <c r="L11" s="9">
        <f>'intézményi.részl. '!L309</f>
        <v>35213</v>
      </c>
      <c r="M11" s="9">
        <f>'intézményi.részl. '!M309</f>
        <v>0</v>
      </c>
      <c r="N11" s="9">
        <f>'intézményi.részl. '!N309</f>
        <v>35213</v>
      </c>
      <c r="O11" s="9">
        <f>'intézményi.részl. '!O309</f>
        <v>0</v>
      </c>
      <c r="P11" s="9">
        <v>35213</v>
      </c>
      <c r="Q11" s="9">
        <f>'intézményi.részl. '!Q309</f>
        <v>0</v>
      </c>
      <c r="R11" s="9">
        <f>SUM(P11:Q11)</f>
        <v>35213</v>
      </c>
      <c r="S11" s="9"/>
      <c r="T11" s="9">
        <f>SUM(R11:S11)</f>
        <v>35213</v>
      </c>
    </row>
    <row r="12" spans="1:20" ht="15">
      <c r="A12" s="9" t="s">
        <v>490</v>
      </c>
      <c r="B12" s="9">
        <f>'intézményi.részl. '!B310</f>
        <v>1568665</v>
      </c>
      <c r="C12" s="9">
        <f>'intézményi.részl. '!C310</f>
        <v>10439</v>
      </c>
      <c r="D12" s="9">
        <f>'intézményi.részl. '!D310</f>
        <v>1579104</v>
      </c>
      <c r="E12" s="9">
        <f>'intézményi.részl. '!E310</f>
        <v>25994</v>
      </c>
      <c r="F12" s="9">
        <f>'intézményi.részl. '!F310</f>
        <v>1605098</v>
      </c>
      <c r="G12" s="9">
        <f>'intézményi.részl. '!G310</f>
        <v>3979</v>
      </c>
      <c r="H12" s="9">
        <f>'intézményi.részl. '!H310</f>
        <v>1609077</v>
      </c>
      <c r="I12" s="9">
        <f>'intézményi.részl. '!I310</f>
        <v>67524</v>
      </c>
      <c r="J12" s="9">
        <f>'intézményi.részl. '!J310</f>
        <v>1676601</v>
      </c>
      <c r="K12" s="9" t="s">
        <v>37</v>
      </c>
      <c r="L12" s="9">
        <f>'intézményi.részl. '!L310</f>
        <v>373</v>
      </c>
      <c r="M12" s="9">
        <f>'intézményi.részl. '!M310</f>
        <v>0</v>
      </c>
      <c r="N12" s="9">
        <f>'intézményi.részl. '!N310</f>
        <v>373</v>
      </c>
      <c r="O12" s="9">
        <f>'intézményi.részl. '!O310</f>
        <v>14243</v>
      </c>
      <c r="P12" s="9">
        <f>'intézményi.részl. '!P310</f>
        <v>14616</v>
      </c>
      <c r="Q12" s="9">
        <f>'intézményi.részl. '!Q310</f>
        <v>0</v>
      </c>
      <c r="R12" s="9">
        <f>'intézményi.részl. '!R310</f>
        <v>14616</v>
      </c>
      <c r="S12" s="9">
        <f>'intézményi.részl. '!S310</f>
        <v>231</v>
      </c>
      <c r="T12" s="9">
        <f>'intézményi.részl. '!T310</f>
        <v>14847</v>
      </c>
    </row>
    <row r="13" spans="1:20" ht="15">
      <c r="A13" s="9" t="s">
        <v>419</v>
      </c>
      <c r="B13" s="9">
        <f>'intézményi.részl. '!B311</f>
        <v>226072</v>
      </c>
      <c r="C13" s="9">
        <f>'intézményi.részl. '!C311</f>
        <v>0</v>
      </c>
      <c r="D13" s="9">
        <f>'intézményi.részl. '!D311</f>
        <v>226072</v>
      </c>
      <c r="E13" s="9">
        <f>'intézményi.részl. '!E311</f>
        <v>0</v>
      </c>
      <c r="F13" s="9">
        <f>'intézményi.részl. '!F311</f>
        <v>226072</v>
      </c>
      <c r="G13" s="9">
        <f>'intézményi.részl. '!G311</f>
        <v>0</v>
      </c>
      <c r="H13" s="9">
        <f>'intézményi.részl. '!H311</f>
        <v>226072</v>
      </c>
      <c r="I13" s="9">
        <f>'intézményi.részl. '!I311</f>
        <v>0</v>
      </c>
      <c r="J13" s="9">
        <f>'intézményi.részl. '!J311</f>
        <v>226072</v>
      </c>
      <c r="K13" s="9" t="s">
        <v>38</v>
      </c>
      <c r="L13" s="9">
        <f>'intézményi.részl. '!L311</f>
        <v>801365</v>
      </c>
      <c r="M13" s="9">
        <f>'intézményi.részl. '!M311</f>
        <v>8338</v>
      </c>
      <c r="N13" s="9">
        <f>'intézményi.részl. '!N311</f>
        <v>809703</v>
      </c>
      <c r="O13" s="9">
        <f>'intézményi.részl. '!O311</f>
        <v>63090</v>
      </c>
      <c r="P13" s="9">
        <f>'intézményi.részl. '!P311</f>
        <v>872793</v>
      </c>
      <c r="Q13" s="9">
        <f>'intézményi.részl. '!Q311</f>
        <v>6930</v>
      </c>
      <c r="R13" s="9">
        <f>'intézményi.részl. '!R311</f>
        <v>879723</v>
      </c>
      <c r="S13" s="9">
        <f>'intézményi.részl. '!S311</f>
        <v>4066</v>
      </c>
      <c r="T13" s="9">
        <f>'intézményi.részl. '!T311</f>
        <v>883789</v>
      </c>
    </row>
    <row r="14" spans="1:20" ht="15">
      <c r="A14" s="9" t="s">
        <v>449</v>
      </c>
      <c r="B14" s="9">
        <f>'intézményi.részl. '!B312</f>
        <v>535816</v>
      </c>
      <c r="C14" s="9">
        <f>'intézményi.részl. '!C312</f>
        <v>0</v>
      </c>
      <c r="D14" s="9">
        <f>'intézményi.részl. '!D312</f>
        <v>535816</v>
      </c>
      <c r="E14" s="9">
        <f>'intézményi.részl. '!E312</f>
        <v>0</v>
      </c>
      <c r="F14" s="9">
        <f>'intézményi.részl. '!F312</f>
        <v>535816</v>
      </c>
      <c r="G14" s="9">
        <f>'intézményi.részl. '!G312</f>
        <v>0</v>
      </c>
      <c r="H14" s="9">
        <f>'intézményi.részl. '!H312</f>
        <v>535816</v>
      </c>
      <c r="I14" s="9">
        <f>'intézményi.részl. '!I312</f>
        <v>-6162</v>
      </c>
      <c r="J14" s="9">
        <f>'intézményi.részl. '!J312</f>
        <v>529654</v>
      </c>
      <c r="K14" s="9" t="s">
        <v>538</v>
      </c>
      <c r="L14" s="9">
        <f>'intézményi.részl. '!L312</f>
        <v>423268</v>
      </c>
      <c r="M14" s="9">
        <f>'intézményi.részl. '!M312</f>
        <v>7134</v>
      </c>
      <c r="N14" s="9">
        <f>'intézményi.részl. '!N312</f>
        <v>430402</v>
      </c>
      <c r="O14" s="9">
        <f>'intézményi.részl. '!O312</f>
        <v>61893</v>
      </c>
      <c r="P14" s="9">
        <f>'intézményi.részl. '!P312</f>
        <v>492295</v>
      </c>
      <c r="Q14" s="9">
        <f>'intézményi.részl. '!Q312</f>
        <v>1017</v>
      </c>
      <c r="R14" s="9">
        <f>'intézményi.részl. '!R312</f>
        <v>493312</v>
      </c>
      <c r="S14" s="9">
        <f>'intézményi.részl. '!S312</f>
        <v>4400</v>
      </c>
      <c r="T14" s="9">
        <f>'intézményi.részl. '!T312</f>
        <v>497712</v>
      </c>
    </row>
    <row r="15" spans="1:20" ht="15">
      <c r="A15" s="9" t="s">
        <v>450</v>
      </c>
      <c r="B15" s="9">
        <f>'intézményi.részl. '!B313</f>
        <v>486094</v>
      </c>
      <c r="C15" s="9">
        <f>'intézményi.részl. '!C313</f>
        <v>0</v>
      </c>
      <c r="D15" s="9">
        <f>'intézményi.részl. '!D313</f>
        <v>486094</v>
      </c>
      <c r="E15" s="9">
        <f>'intézményi.részl. '!E313</f>
        <v>0</v>
      </c>
      <c r="F15" s="9">
        <f>'intézményi.részl. '!F313</f>
        <v>486094</v>
      </c>
      <c r="G15" s="9">
        <f>'intézményi.részl. '!G313</f>
        <v>0</v>
      </c>
      <c r="H15" s="9">
        <f>'intézményi.részl. '!H313</f>
        <v>486094</v>
      </c>
      <c r="I15" s="9">
        <f>'intézményi.részl. '!I313</f>
        <v>1925</v>
      </c>
      <c r="J15" s="9">
        <f>'intézményi.részl. '!J313</f>
        <v>488019</v>
      </c>
      <c r="K15" s="9" t="s">
        <v>539</v>
      </c>
      <c r="L15" s="9">
        <f>'intézményi.részl. '!L313</f>
        <v>18697</v>
      </c>
      <c r="M15" s="9">
        <f>'intézményi.részl. '!M313</f>
        <v>1204</v>
      </c>
      <c r="N15" s="9">
        <f>'intézményi.részl. '!N313</f>
        <v>19901</v>
      </c>
      <c r="O15" s="9">
        <f>'intézményi.részl. '!O313</f>
        <v>1220</v>
      </c>
      <c r="P15" s="9">
        <f>'intézményi.részl. '!P313</f>
        <v>21121</v>
      </c>
      <c r="Q15" s="9">
        <f>'intézményi.részl. '!Q313</f>
        <v>2990</v>
      </c>
      <c r="R15" s="9">
        <f>'intézményi.részl. '!R313</f>
        <v>24111</v>
      </c>
      <c r="S15" s="9">
        <f>'intézményi.részl. '!S313</f>
        <v>-334</v>
      </c>
      <c r="T15" s="9">
        <f>'intézményi.részl. '!T313</f>
        <v>23777</v>
      </c>
    </row>
    <row r="16" spans="1:20" ht="15">
      <c r="A16" s="9" t="s">
        <v>534</v>
      </c>
      <c r="B16" s="9">
        <f>'intézményi.részl. '!B314</f>
        <v>35316</v>
      </c>
      <c r="C16" s="9">
        <f>'intézményi.részl. '!C314</f>
        <v>0</v>
      </c>
      <c r="D16" s="9">
        <f>'intézményi.részl. '!D314</f>
        <v>35316</v>
      </c>
      <c r="E16" s="9">
        <f>'intézményi.részl. '!E314</f>
        <v>0</v>
      </c>
      <c r="F16" s="9">
        <f>'intézményi.részl. '!F314</f>
        <v>35316</v>
      </c>
      <c r="G16" s="9">
        <f>'intézményi.részl. '!G314</f>
        <v>687</v>
      </c>
      <c r="H16" s="9">
        <f>'intézményi.részl. '!H314</f>
        <v>36003</v>
      </c>
      <c r="I16" s="9">
        <f>'intézményi.részl. '!I314</f>
        <v>-687</v>
      </c>
      <c r="J16" s="9">
        <f>'intézményi.részl. '!J314</f>
        <v>35316</v>
      </c>
      <c r="K16" s="9" t="s">
        <v>39</v>
      </c>
      <c r="L16" s="9">
        <f>'intézményi.részl. '!L314</f>
        <v>359400</v>
      </c>
      <c r="M16" s="9">
        <f>'intézményi.részl. '!M314</f>
        <v>0</v>
      </c>
      <c r="N16" s="9">
        <f>'intézményi.részl. '!N314</f>
        <v>359400</v>
      </c>
      <c r="O16" s="9">
        <f>'intézményi.részl. '!O314</f>
        <v>-23</v>
      </c>
      <c r="P16" s="9">
        <f>'intézményi.részl. '!P314</f>
        <v>359377</v>
      </c>
      <c r="Q16" s="9">
        <f>'intézményi.részl. '!Q314</f>
        <v>2923</v>
      </c>
      <c r="R16" s="9">
        <f>'intézményi.részl. '!R314</f>
        <v>362300</v>
      </c>
      <c r="S16" s="9">
        <f>'intézményi.részl. '!S314</f>
        <v>0</v>
      </c>
      <c r="T16" s="9">
        <f>'intézményi.részl. '!T314</f>
        <v>362300</v>
      </c>
    </row>
    <row r="17" spans="1:20" ht="15">
      <c r="A17" s="9" t="s">
        <v>528</v>
      </c>
      <c r="B17" s="9">
        <f>'intézményi.részl. '!B315</f>
        <v>269730</v>
      </c>
      <c r="C17" s="9">
        <f>'intézményi.részl. '!C315</f>
        <v>0</v>
      </c>
      <c r="D17" s="9">
        <f>'intézményi.részl. '!D315</f>
        <v>269730</v>
      </c>
      <c r="E17" s="9">
        <f>'intézményi.részl. '!E315</f>
        <v>0</v>
      </c>
      <c r="F17" s="9">
        <f>'intézményi.részl. '!F315</f>
        <v>269730</v>
      </c>
      <c r="G17" s="9">
        <f>'intézményi.részl. '!G315</f>
        <v>0</v>
      </c>
      <c r="H17" s="9">
        <f>'intézményi.részl. '!H315</f>
        <v>269730</v>
      </c>
      <c r="I17" s="9">
        <f>'intézményi.részl. '!I315</f>
        <v>0</v>
      </c>
      <c r="J17" s="9">
        <f>'intézményi.részl. '!J315</f>
        <v>269730</v>
      </c>
      <c r="K17" s="9" t="s">
        <v>504</v>
      </c>
      <c r="L17" s="9">
        <f>'intézményi.részl. '!L315</f>
        <v>0</v>
      </c>
      <c r="M17" s="9">
        <f>'intézményi.részl. '!M315</f>
        <v>0</v>
      </c>
      <c r="N17" s="9">
        <f>'intézményi.részl. '!N315</f>
        <v>0</v>
      </c>
      <c r="O17" s="9">
        <f>'intézményi.részl. '!O315</f>
        <v>0</v>
      </c>
      <c r="P17" s="9">
        <f>'intézményi.részl. '!P315</f>
        <v>0</v>
      </c>
      <c r="Q17" s="9">
        <f>'intézményi.részl. '!Q315</f>
        <v>0</v>
      </c>
      <c r="R17" s="9">
        <f>'intézményi.részl. '!R315</f>
        <v>0</v>
      </c>
      <c r="S17" s="9">
        <f>'intézményi.részl. '!S315</f>
        <v>0</v>
      </c>
      <c r="T17" s="9">
        <f>'intézményi.részl. '!T315</f>
        <v>0</v>
      </c>
    </row>
    <row r="18" spans="1:20" ht="15">
      <c r="A18" s="9" t="s">
        <v>529</v>
      </c>
      <c r="B18" s="9">
        <f>'intézményi.részl. '!B316</f>
        <v>15637</v>
      </c>
      <c r="C18" s="9">
        <f>'intézményi.részl. '!C316</f>
        <v>10439</v>
      </c>
      <c r="D18" s="9">
        <f>'intézményi.részl. '!D316</f>
        <v>26076</v>
      </c>
      <c r="E18" s="9">
        <f>'intézményi.részl. '!E316</f>
        <v>8194</v>
      </c>
      <c r="F18" s="9">
        <f>'intézményi.részl. '!F316</f>
        <v>34270</v>
      </c>
      <c r="G18" s="9">
        <f>'intézményi.részl. '!G316</f>
        <v>3292</v>
      </c>
      <c r="H18" s="9">
        <f>'intézményi.részl. '!H316</f>
        <v>37562</v>
      </c>
      <c r="I18" s="9">
        <f>'intézményi.részl. '!I316</f>
        <v>72448</v>
      </c>
      <c r="J18" s="9">
        <f>'intézményi.részl. '!J316</f>
        <v>110010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s="9" t="s">
        <v>7</v>
      </c>
      <c r="B19" s="9">
        <f>'intézményi.részl. '!B317</f>
        <v>531166</v>
      </c>
      <c r="C19" s="9">
        <f>'intézményi.részl. '!C317</f>
        <v>1680</v>
      </c>
      <c r="D19" s="9">
        <f>'intézményi.részl. '!D317</f>
        <v>532846</v>
      </c>
      <c r="E19" s="9">
        <f>'intézményi.részl. '!E317</f>
        <v>87218</v>
      </c>
      <c r="F19" s="9">
        <f>'intézményi.részl. '!F317</f>
        <v>620064</v>
      </c>
      <c r="G19" s="9">
        <f>'intézményi.részl. '!G317</f>
        <v>4137</v>
      </c>
      <c r="H19" s="9">
        <f>'intézményi.részl. '!H317</f>
        <v>625442</v>
      </c>
      <c r="I19" s="9">
        <f>'intézményi.részl. '!I317</f>
        <v>-762</v>
      </c>
      <c r="J19" s="9">
        <f>'intézményi.részl. '!J317</f>
        <v>624680</v>
      </c>
      <c r="K19" s="9" t="s">
        <v>40</v>
      </c>
      <c r="L19" s="9">
        <f>'intézményi.részl. '!L318</f>
        <v>167876</v>
      </c>
      <c r="M19" s="9">
        <f>'intézményi.részl. '!M318</f>
        <v>-12029</v>
      </c>
      <c r="N19" s="9">
        <f>'intézményi.részl. '!N318</f>
        <v>155847</v>
      </c>
      <c r="O19" s="9">
        <f>'intézményi.részl. '!O318</f>
        <v>674073</v>
      </c>
      <c r="P19" s="9">
        <f>'intézményi.részl. '!P318</f>
        <v>829920</v>
      </c>
      <c r="Q19" s="9">
        <f>'intézményi.részl. '!Q318</f>
        <v>-21838</v>
      </c>
      <c r="R19" s="9">
        <f>'intézményi.részl. '!R318</f>
        <v>808082</v>
      </c>
      <c r="S19" s="9">
        <f>'intézményi.részl. '!S318</f>
        <v>55455</v>
      </c>
      <c r="T19" s="9">
        <f>'intézményi.részl. '!T318</f>
        <v>863537</v>
      </c>
    </row>
    <row r="20" spans="1:20" ht="15">
      <c r="A20" s="9" t="s">
        <v>491</v>
      </c>
      <c r="B20" s="9">
        <f>'intézményi.részl. '!B318</f>
        <v>220930</v>
      </c>
      <c r="C20" s="9">
        <f>'intézményi.részl. '!C318</f>
        <v>1680</v>
      </c>
      <c r="D20" s="9">
        <f>'intézményi.részl. '!D318</f>
        <v>222610</v>
      </c>
      <c r="E20" s="9">
        <f>'intézményi.részl. '!E318</f>
        <v>87218</v>
      </c>
      <c r="F20" s="9">
        <f>'intézményi.részl. '!F318</f>
        <v>309828</v>
      </c>
      <c r="G20" s="9">
        <f>'intézményi.részl. '!G318</f>
        <v>4137</v>
      </c>
      <c r="H20" s="9">
        <f>'intézményi.részl. '!H318</f>
        <v>313965</v>
      </c>
      <c r="I20" s="9">
        <f>'intézményi.részl. '!I318</f>
        <v>-762</v>
      </c>
      <c r="J20" s="9">
        <f>'intézményi.részl. '!J318</f>
        <v>313203</v>
      </c>
      <c r="K20" s="121" t="s">
        <v>200</v>
      </c>
      <c r="L20" s="9">
        <f>'intézményi.részl. '!L319</f>
        <v>0</v>
      </c>
      <c r="M20" s="9">
        <f>'intézményi.részl. '!M319</f>
        <v>0</v>
      </c>
      <c r="N20" s="9">
        <f>'intézményi.részl. '!N319</f>
        <v>0</v>
      </c>
      <c r="O20" s="9">
        <f>'intézményi.részl. '!O319</f>
        <v>682443</v>
      </c>
      <c r="P20" s="9">
        <f>'intézményi.részl. '!P319</f>
        <v>682443</v>
      </c>
      <c r="Q20" s="9">
        <f>'intézményi.részl. '!Q319</f>
        <v>1970</v>
      </c>
      <c r="R20" s="9">
        <f>'intézményi.részl. '!R319</f>
        <v>684413</v>
      </c>
      <c r="S20" s="9">
        <f>'intézményi.részl. '!S319</f>
        <v>60071</v>
      </c>
      <c r="T20" s="9">
        <f>'intézményi.részl. '!T319</f>
        <v>744484</v>
      </c>
    </row>
    <row r="21" spans="1:20" ht="15">
      <c r="A21" s="9" t="s">
        <v>8</v>
      </c>
      <c r="B21" s="9">
        <f>'intézményi.részl. '!B319</f>
        <v>56808</v>
      </c>
      <c r="C21" s="9">
        <f>'intézményi.részl. '!C319</f>
        <v>0</v>
      </c>
      <c r="D21" s="9">
        <f>'intézményi.részl. '!D319</f>
        <v>56808</v>
      </c>
      <c r="E21" s="9">
        <f>'intézményi.részl. '!E319</f>
        <v>0</v>
      </c>
      <c r="F21" s="9">
        <f>'intézményi.részl. '!F319</f>
        <v>56808</v>
      </c>
      <c r="G21" s="9">
        <f>'intézményi.részl. '!G319</f>
        <v>0</v>
      </c>
      <c r="H21" s="9">
        <f>'intézményi.részl. '!H319</f>
        <v>56808</v>
      </c>
      <c r="I21" s="9">
        <f>'intézményi.részl. '!I319</f>
        <v>0</v>
      </c>
      <c r="J21" s="9">
        <f>'intézményi.részl. '!J319</f>
        <v>56808</v>
      </c>
      <c r="K21" s="121" t="s">
        <v>201</v>
      </c>
      <c r="L21" s="9">
        <f>'intézményi.részl. '!L320</f>
        <v>167876</v>
      </c>
      <c r="M21" s="9">
        <f>'intézményi.részl. '!M320</f>
        <v>-12029</v>
      </c>
      <c r="N21" s="9">
        <f>'intézményi.részl. '!N320</f>
        <v>155847</v>
      </c>
      <c r="O21" s="9">
        <f>'intézményi.részl. '!O320</f>
        <v>-8370</v>
      </c>
      <c r="P21" s="9">
        <f>'intézményi.részl. '!P320</f>
        <v>147477</v>
      </c>
      <c r="Q21" s="9">
        <f>'intézményi.részl. '!Q320</f>
        <v>-23808</v>
      </c>
      <c r="R21" s="9">
        <f>'intézményi.részl. '!R320</f>
        <v>123669</v>
      </c>
      <c r="S21" s="9">
        <f>'intézményi.részl. '!S320</f>
        <v>-4616</v>
      </c>
      <c r="T21" s="9">
        <f>'intézményi.részl. '!T320</f>
        <v>119053</v>
      </c>
    </row>
    <row r="22" spans="1:20" ht="15">
      <c r="A22" s="9" t="s">
        <v>492</v>
      </c>
      <c r="B22" s="9">
        <f>'intézményi.részl. '!B320</f>
        <v>1281</v>
      </c>
      <c r="C22" s="9">
        <f>'intézményi.részl. '!C320</f>
        <v>0</v>
      </c>
      <c r="D22" s="9">
        <f>'intézményi.részl. '!D320</f>
        <v>1281</v>
      </c>
      <c r="E22" s="9">
        <f>'intézményi.részl. '!E320</f>
        <v>0</v>
      </c>
      <c r="F22" s="9">
        <f>'intézményi.részl. '!F320</f>
        <v>1281</v>
      </c>
      <c r="G22" s="9">
        <f>'intézményi.részl. '!G320</f>
        <v>0</v>
      </c>
      <c r="H22" s="9">
        <f>'intézményi.részl. '!H320</f>
        <v>2522</v>
      </c>
      <c r="I22" s="9">
        <f>'intézményi.részl. '!I320</f>
        <v>0</v>
      </c>
      <c r="J22" s="9">
        <f>'intézményi.részl. '!J320</f>
        <v>2522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9" t="s">
        <v>494</v>
      </c>
      <c r="B23" s="9">
        <f>'intézményi.részl. '!B321</f>
        <v>308955</v>
      </c>
      <c r="C23" s="9">
        <f>'intézményi.részl. '!C321</f>
        <v>0</v>
      </c>
      <c r="D23" s="9">
        <f>'intézményi.részl. '!D321</f>
        <v>308955</v>
      </c>
      <c r="E23" s="9">
        <f>'intézményi.részl. '!E321</f>
        <v>0</v>
      </c>
      <c r="F23" s="9">
        <f>'intézményi.részl. '!F321</f>
        <v>308955</v>
      </c>
      <c r="G23" s="9">
        <f>'intézményi.részl. '!G321</f>
        <v>0</v>
      </c>
      <c r="H23" s="9">
        <f>'intézményi.részl. '!H321</f>
        <v>308955</v>
      </c>
      <c r="I23" s="9">
        <f>'intézményi.részl. '!I321</f>
        <v>0</v>
      </c>
      <c r="J23" s="9">
        <f>'intézményi.részl. '!J321</f>
        <v>308955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9" t="s">
        <v>353</v>
      </c>
      <c r="B24" s="9">
        <f>'intézményi.részl. '!B322</f>
        <v>0</v>
      </c>
      <c r="C24" s="9">
        <f>'intézményi.részl. '!C322</f>
        <v>0</v>
      </c>
      <c r="D24" s="9">
        <f>'intézményi.részl. '!D322</f>
        <v>0</v>
      </c>
      <c r="E24" s="9">
        <f>'intézményi.részl. '!E322</f>
        <v>0</v>
      </c>
      <c r="F24" s="9">
        <f>'intézményi.részl. '!F322</f>
        <v>0</v>
      </c>
      <c r="G24" s="9">
        <f>'intézményi.részl. '!G322</f>
        <v>0</v>
      </c>
      <c r="H24" s="9">
        <f>'intézményi.részl. '!H322</f>
        <v>0</v>
      </c>
      <c r="I24" s="9">
        <f>'intézményi.részl. '!I322</f>
        <v>0</v>
      </c>
      <c r="J24" s="9">
        <f>'intézményi.részl. '!J322</f>
        <v>0</v>
      </c>
      <c r="K24" s="9" t="s">
        <v>353</v>
      </c>
      <c r="L24" s="9">
        <f>'intézményi.részl. '!L322</f>
        <v>0</v>
      </c>
      <c r="M24" s="9">
        <f>'intézményi.részl. '!M322</f>
        <v>0</v>
      </c>
      <c r="N24" s="9"/>
      <c r="O24" s="9"/>
      <c r="P24" s="9"/>
      <c r="Q24" s="9"/>
      <c r="R24" s="9"/>
      <c r="S24" s="9"/>
      <c r="T24" s="9"/>
    </row>
    <row r="25" spans="1:20" ht="15">
      <c r="A25" s="8" t="s">
        <v>9</v>
      </c>
      <c r="B25" s="10">
        <f aca="true" t="shared" si="2" ref="B25:H25">B26+B30+B33</f>
        <v>2641831</v>
      </c>
      <c r="C25" s="10">
        <f t="shared" si="2"/>
        <v>6388</v>
      </c>
      <c r="D25" s="10">
        <f t="shared" si="2"/>
        <v>2648219</v>
      </c>
      <c r="E25" s="10">
        <f t="shared" si="2"/>
        <v>79889</v>
      </c>
      <c r="F25" s="10">
        <f t="shared" si="2"/>
        <v>2728108</v>
      </c>
      <c r="G25" s="10">
        <f t="shared" si="2"/>
        <v>-87251</v>
      </c>
      <c r="H25" s="10">
        <f t="shared" si="2"/>
        <v>2640857</v>
      </c>
      <c r="I25" s="10">
        <f>I26+I30+I33</f>
        <v>930</v>
      </c>
      <c r="J25" s="10">
        <f>J26+J30+J33</f>
        <v>2641787</v>
      </c>
      <c r="K25" s="8" t="s">
        <v>9</v>
      </c>
      <c r="L25" s="10">
        <f aca="true" t="shared" si="3" ref="L25:R25">L26+L27+L28+L33</f>
        <v>2649483</v>
      </c>
      <c r="M25" s="10">
        <f t="shared" si="3"/>
        <v>10306</v>
      </c>
      <c r="N25" s="10">
        <f t="shared" si="3"/>
        <v>2659789</v>
      </c>
      <c r="O25" s="10">
        <f t="shared" si="3"/>
        <v>13008</v>
      </c>
      <c r="P25" s="10">
        <f t="shared" si="3"/>
        <v>2672797</v>
      </c>
      <c r="Q25" s="10">
        <f t="shared" si="3"/>
        <v>-75186</v>
      </c>
      <c r="R25" s="10">
        <f t="shared" si="3"/>
        <v>2597611</v>
      </c>
      <c r="S25" s="10">
        <f>S26+S27+S28+S33</f>
        <v>3692</v>
      </c>
      <c r="T25" s="10">
        <f>T26+T27+T28+T33</f>
        <v>2601303</v>
      </c>
    </row>
    <row r="26" spans="1:20" ht="15">
      <c r="A26" s="9" t="s">
        <v>10</v>
      </c>
      <c r="B26" s="9">
        <f>'intézményi.részl. '!B324</f>
        <v>582847</v>
      </c>
      <c r="C26" s="9">
        <f>'intézményi.részl. '!C324</f>
        <v>0</v>
      </c>
      <c r="D26" s="9">
        <f>'intézményi.részl. '!D324</f>
        <v>582847</v>
      </c>
      <c r="E26" s="9">
        <f>'intézményi.részl. '!E324</f>
        <v>14755</v>
      </c>
      <c r="F26" s="9">
        <f>'intézményi.részl. '!F324</f>
        <v>597602</v>
      </c>
      <c r="G26" s="9">
        <f>'intézményi.részl. '!G324</f>
        <v>0</v>
      </c>
      <c r="H26" s="9">
        <f>'intézményi.részl. '!H324</f>
        <v>597602</v>
      </c>
      <c r="I26" s="9">
        <f>'intézményi.részl. '!I324</f>
        <v>0</v>
      </c>
      <c r="J26" s="9">
        <f>'intézményi.részl. '!J324</f>
        <v>597602</v>
      </c>
      <c r="K26" s="9" t="s">
        <v>41</v>
      </c>
      <c r="L26" s="9">
        <f>'intézményi.részl. '!L324</f>
        <v>1963315</v>
      </c>
      <c r="M26" s="9">
        <f>'intézményi.részl. '!M324</f>
        <v>3438</v>
      </c>
      <c r="N26" s="9">
        <f>'intézményi.részl. '!N324</f>
        <v>1966753</v>
      </c>
      <c r="O26" s="9">
        <f>'intézményi.részl. '!O324</f>
        <v>167369</v>
      </c>
      <c r="P26" s="9">
        <f>'intézményi.részl. '!P324</f>
        <v>2134122</v>
      </c>
      <c r="Q26" s="9">
        <f>'intézményi.részl. '!Q324</f>
        <v>8154</v>
      </c>
      <c r="R26" s="9">
        <f>'intézményi.részl. '!R324</f>
        <v>2142276</v>
      </c>
      <c r="S26" s="9">
        <f>'intézményi.részl. '!S324</f>
        <v>1979</v>
      </c>
      <c r="T26" s="9">
        <f>'intézményi.részl. '!T324</f>
        <v>2144255</v>
      </c>
    </row>
    <row r="27" spans="1:20" ht="15">
      <c r="A27" s="9" t="s">
        <v>11</v>
      </c>
      <c r="B27" s="9">
        <f>'intézményi.részl. '!B325</f>
        <v>144300</v>
      </c>
      <c r="C27" s="9">
        <f>'intézményi.részl. '!C325</f>
        <v>0</v>
      </c>
      <c r="D27" s="9">
        <f>'intézményi.részl. '!D325</f>
        <v>144300</v>
      </c>
      <c r="E27" s="9">
        <f>'intézményi.részl. '!E325</f>
        <v>39</v>
      </c>
      <c r="F27" s="9">
        <f>'intézményi.részl. '!F325</f>
        <v>144339</v>
      </c>
      <c r="G27" s="9">
        <f>'intézményi.részl. '!G325</f>
        <v>0</v>
      </c>
      <c r="H27" s="9">
        <f>'intézményi.részl. '!H325</f>
        <v>144339</v>
      </c>
      <c r="I27" s="9">
        <f>'intézményi.részl. '!I325</f>
        <v>0</v>
      </c>
      <c r="J27" s="9">
        <f>'intézményi.részl. '!J325</f>
        <v>144339</v>
      </c>
      <c r="K27" s="9" t="s">
        <v>42</v>
      </c>
      <c r="L27" s="9">
        <f>'intézményi.részl. '!L325</f>
        <v>643668</v>
      </c>
      <c r="M27" s="9">
        <f>'intézményi.részl. '!M325</f>
        <v>6555</v>
      </c>
      <c r="N27" s="9">
        <f>'intézményi.részl. '!N325</f>
        <v>650223</v>
      </c>
      <c r="O27" s="9">
        <f>'intézményi.részl. '!O325</f>
        <v>-155756</v>
      </c>
      <c r="P27" s="9">
        <f>'intézményi.részl. '!P325</f>
        <v>494467</v>
      </c>
      <c r="Q27" s="9">
        <f>'intézményi.részl. '!Q325</f>
        <v>-83340</v>
      </c>
      <c r="R27" s="9">
        <f>'intézményi.részl. '!R325</f>
        <v>411127</v>
      </c>
      <c r="S27" s="9">
        <f>'intézményi.részl. '!S325</f>
        <v>970</v>
      </c>
      <c r="T27" s="9">
        <f>'intézményi.részl. '!T325</f>
        <v>412097</v>
      </c>
    </row>
    <row r="28" spans="1:20" ht="15">
      <c r="A28" s="9" t="s">
        <v>12</v>
      </c>
      <c r="B28" s="9">
        <f>'intézményi.részl. '!B326</f>
        <v>438547</v>
      </c>
      <c r="C28" s="9">
        <f>'intézményi.részl. '!C326</f>
        <v>0</v>
      </c>
      <c r="D28" s="9">
        <f>'intézményi.részl. '!D326</f>
        <v>438547</v>
      </c>
      <c r="E28" s="9">
        <f>'intézményi.részl. '!E326</f>
        <v>14716</v>
      </c>
      <c r="F28" s="9">
        <f>'intézményi.részl. '!F326</f>
        <v>453263</v>
      </c>
      <c r="G28" s="9">
        <f>'intézményi.részl. '!G326</f>
        <v>0</v>
      </c>
      <c r="H28" s="9">
        <f>'intézményi.részl. '!H326</f>
        <v>453263</v>
      </c>
      <c r="I28" s="9">
        <f>'intézményi.részl. '!I326</f>
        <v>0</v>
      </c>
      <c r="J28" s="9">
        <f>'intézményi.részl. '!J326</f>
        <v>453263</v>
      </c>
      <c r="K28" s="9" t="s">
        <v>43</v>
      </c>
      <c r="L28" s="9">
        <f>'intézményi.részl. '!L326</f>
        <v>42500</v>
      </c>
      <c r="M28" s="9">
        <f>'intézményi.részl. '!M326</f>
        <v>313</v>
      </c>
      <c r="N28" s="9">
        <f>'intézményi.részl. '!N326</f>
        <v>42813</v>
      </c>
      <c r="O28" s="9">
        <f>'intézményi.részl. '!O326</f>
        <v>1395</v>
      </c>
      <c r="P28" s="9">
        <f>'intézményi.részl. '!P326</f>
        <v>44208</v>
      </c>
      <c r="Q28" s="9">
        <f>'intézményi.részl. '!Q326</f>
        <v>0</v>
      </c>
      <c r="R28" s="9">
        <f>'intézményi.részl. '!R326</f>
        <v>44208</v>
      </c>
      <c r="S28" s="9">
        <f>'intézményi.részl. '!S326</f>
        <v>743</v>
      </c>
      <c r="T28" s="9">
        <f>'intézményi.részl. '!T326</f>
        <v>44951</v>
      </c>
    </row>
    <row r="29" spans="1:20" ht="15">
      <c r="A29" s="9" t="s">
        <v>349</v>
      </c>
      <c r="B29" s="9">
        <f>'intézményi.részl. '!B327</f>
        <v>0</v>
      </c>
      <c r="C29" s="9">
        <f>'intézményi.részl. '!C327</f>
        <v>0</v>
      </c>
      <c r="D29" s="9">
        <f>'intézményi.részl. '!D327</f>
        <v>0</v>
      </c>
      <c r="E29" s="9">
        <f>'intézményi.részl. '!E327</f>
        <v>0</v>
      </c>
      <c r="F29" s="9">
        <f>'intézményi.részl. '!F327</f>
        <v>0</v>
      </c>
      <c r="G29" s="9">
        <f>'intézményi.részl. '!G327</f>
        <v>0</v>
      </c>
      <c r="H29" s="9">
        <f>'intézményi.részl. '!H327</f>
        <v>0</v>
      </c>
      <c r="I29" s="9">
        <f>'intézményi.részl. '!I327</f>
        <v>0</v>
      </c>
      <c r="J29" s="9">
        <f>'intézményi.részl. '!J327</f>
        <v>0</v>
      </c>
      <c r="K29" s="9" t="s">
        <v>540</v>
      </c>
      <c r="L29" s="9">
        <f>'intézményi.részl. '!L327</f>
        <v>0</v>
      </c>
      <c r="M29" s="9">
        <f>'intézményi.részl. '!M327</f>
        <v>0</v>
      </c>
      <c r="N29" s="9">
        <f>'intézményi.részl. '!N327</f>
        <v>0</v>
      </c>
      <c r="O29" s="9">
        <f>'intézményi.részl. '!O327</f>
        <v>0</v>
      </c>
      <c r="P29" s="9">
        <f>'intézményi.részl. '!P327</f>
        <v>0</v>
      </c>
      <c r="Q29" s="9">
        <f>'intézményi.részl. '!Q327</f>
        <v>0</v>
      </c>
      <c r="R29" s="9">
        <f>'intézményi.részl. '!R327</f>
        <v>0</v>
      </c>
      <c r="S29" s="9">
        <f>'intézményi.részl. '!S327</f>
        <v>0</v>
      </c>
      <c r="T29" s="9">
        <f>'intézményi.részl. '!T327</f>
        <v>0</v>
      </c>
    </row>
    <row r="30" spans="1:20" ht="15">
      <c r="A30" s="9" t="s">
        <v>14</v>
      </c>
      <c r="B30" s="9">
        <f>'intézményi.részl. '!B328</f>
        <v>0</v>
      </c>
      <c r="C30" s="9">
        <f>'intézményi.részl. '!C328</f>
        <v>4513</v>
      </c>
      <c r="D30" s="9">
        <f>'intézményi.részl. '!D328</f>
        <v>4513</v>
      </c>
      <c r="E30" s="9">
        <f>'intézményi.részl. '!E328</f>
        <v>-4079</v>
      </c>
      <c r="F30" s="9">
        <f>'intézményi.részl. '!F328</f>
        <v>434</v>
      </c>
      <c r="G30" s="9">
        <f>'intézményi.részl. '!G328</f>
        <v>0</v>
      </c>
      <c r="H30" s="9">
        <f>'intézményi.részl. '!H328</f>
        <v>434</v>
      </c>
      <c r="I30" s="9">
        <f>'intézményi.részl. '!I328</f>
        <v>3204</v>
      </c>
      <c r="J30" s="9">
        <f>'intézményi.részl. '!J328</f>
        <v>3638</v>
      </c>
      <c r="K30" s="9" t="s">
        <v>541</v>
      </c>
      <c r="L30" s="9">
        <f>'intézményi.részl. '!L328</f>
        <v>41000</v>
      </c>
      <c r="M30" s="9">
        <f>'intézményi.részl. '!M328</f>
        <v>313</v>
      </c>
      <c r="N30" s="9">
        <f>'intézményi.részl. '!N328</f>
        <v>41313</v>
      </c>
      <c r="O30" s="9">
        <f>'intézményi.részl. '!O328</f>
        <v>1395</v>
      </c>
      <c r="P30" s="9">
        <f>'intézményi.részl. '!P328</f>
        <v>42708</v>
      </c>
      <c r="Q30" s="9">
        <f>'intézményi.részl. '!Q328</f>
        <v>0</v>
      </c>
      <c r="R30" s="9">
        <f>'intézményi.részl. '!R328</f>
        <v>42708</v>
      </c>
      <c r="S30" s="9">
        <f>'intézményi.részl. '!S328</f>
        <v>243</v>
      </c>
      <c r="T30" s="9">
        <f>'intézményi.részl. '!T328</f>
        <v>42951</v>
      </c>
    </row>
    <row r="31" spans="1:20" ht="15">
      <c r="A31" s="9" t="s">
        <v>15</v>
      </c>
      <c r="B31" s="9">
        <f>'intézményi.részl. '!B329</f>
        <v>0</v>
      </c>
      <c r="C31" s="9">
        <f>'intézményi.részl. '!C329</f>
        <v>0</v>
      </c>
      <c r="D31" s="9">
        <f>'intézményi.részl. '!D329</f>
        <v>0</v>
      </c>
      <c r="E31" s="9">
        <f>'intézményi.részl. '!E329</f>
        <v>0</v>
      </c>
      <c r="F31" s="9">
        <f>'intézményi.részl. '!F329</f>
        <v>0</v>
      </c>
      <c r="G31" s="9">
        <f>'intézményi.részl. '!G329</f>
        <v>0</v>
      </c>
      <c r="H31" s="9">
        <f>'intézményi.részl. '!H329</f>
        <v>0</v>
      </c>
      <c r="I31" s="9">
        <f>'intézményi.részl. '!I329</f>
        <v>2951</v>
      </c>
      <c r="J31" s="9">
        <f>'intézményi.részl. '!J329</f>
        <v>2951</v>
      </c>
      <c r="K31" s="9" t="s">
        <v>44</v>
      </c>
      <c r="L31" s="9">
        <f>'intézményi.részl. '!L329</f>
        <v>0</v>
      </c>
      <c r="M31" s="9">
        <f>'intézményi.részl. '!M329</f>
        <v>0</v>
      </c>
      <c r="N31" s="9">
        <f>'intézményi.részl. '!N329</f>
        <v>0</v>
      </c>
      <c r="O31" s="9">
        <f>'intézményi.részl. '!O329</f>
        <v>0</v>
      </c>
      <c r="P31" s="9">
        <f>'intézményi.részl. '!P329</f>
        <v>0</v>
      </c>
      <c r="Q31" s="9">
        <f>'intézményi.részl. '!Q329</f>
        <v>0</v>
      </c>
      <c r="R31" s="9">
        <f>'intézményi.részl. '!R329</f>
        <v>0</v>
      </c>
      <c r="S31" s="9">
        <f>'intézményi.részl. '!S329</f>
        <v>500</v>
      </c>
      <c r="T31" s="9">
        <f>'intézményi.részl. '!T329</f>
        <v>500</v>
      </c>
    </row>
    <row r="32" spans="1:20" ht="15">
      <c r="A32" s="9" t="s">
        <v>16</v>
      </c>
      <c r="B32" s="9">
        <f>'intézményi.részl. '!B330</f>
        <v>0</v>
      </c>
      <c r="C32" s="9">
        <f>'intézményi.részl. '!C330</f>
        <v>4513</v>
      </c>
      <c r="D32" s="9">
        <f>'intézményi.részl. '!D330</f>
        <v>4513</v>
      </c>
      <c r="E32" s="9">
        <f>'intézményi.részl. '!E330</f>
        <v>-4079</v>
      </c>
      <c r="F32" s="9">
        <f>'intézményi.részl. '!F330</f>
        <v>434</v>
      </c>
      <c r="G32" s="9">
        <f>'intézményi.részl. '!G330</f>
        <v>0</v>
      </c>
      <c r="H32" s="9">
        <f>'intézményi.részl. '!H330</f>
        <v>434</v>
      </c>
      <c r="I32" s="9">
        <f>'intézményi.részl. '!I330</f>
        <v>253</v>
      </c>
      <c r="J32" s="9">
        <f>'intézményi.részl. '!J330</f>
        <v>687</v>
      </c>
      <c r="K32" s="9" t="s">
        <v>496</v>
      </c>
      <c r="L32" s="9">
        <f>'intézményi.részl. '!L330</f>
        <v>1500</v>
      </c>
      <c r="M32" s="9">
        <f>'intézményi.részl. '!M330</f>
        <v>0</v>
      </c>
      <c r="N32" s="9">
        <f>'intézményi.részl. '!N330</f>
        <v>1500</v>
      </c>
      <c r="O32" s="9">
        <f>'intézményi.részl. '!O330</f>
        <v>0</v>
      </c>
      <c r="P32" s="9">
        <f>'intézményi.részl. '!P330</f>
        <v>1500</v>
      </c>
      <c r="Q32" s="9">
        <f>'intézményi.részl. '!Q330</f>
        <v>0</v>
      </c>
      <c r="R32" s="9">
        <f>'intézményi.részl. '!R330</f>
        <v>1500</v>
      </c>
      <c r="S32" s="9">
        <f>'intézményi.részl. '!S330</f>
        <v>0</v>
      </c>
      <c r="T32" s="9">
        <f>'intézményi.részl. '!T330</f>
        <v>1500</v>
      </c>
    </row>
    <row r="33" spans="1:20" ht="15">
      <c r="A33" s="9" t="s">
        <v>17</v>
      </c>
      <c r="B33" s="9">
        <f>'intézményi.részl. '!B331</f>
        <v>2058984</v>
      </c>
      <c r="C33" s="9">
        <f>'intézményi.részl. '!C331</f>
        <v>1875</v>
      </c>
      <c r="D33" s="9">
        <f>'intézményi.részl. '!D331</f>
        <v>2060859</v>
      </c>
      <c r="E33" s="9">
        <f>'intézményi.részl. '!E331</f>
        <v>69213</v>
      </c>
      <c r="F33" s="9">
        <f>'intézményi.részl. '!F331</f>
        <v>2130072</v>
      </c>
      <c r="G33" s="9">
        <f>'intézményi.részl. '!G331</f>
        <v>-87251</v>
      </c>
      <c r="H33" s="9">
        <f>'intézményi.részl. '!H331</f>
        <v>2042821</v>
      </c>
      <c r="I33" s="9">
        <f>'intézményi.részl. '!I331</f>
        <v>-2274</v>
      </c>
      <c r="J33" s="9">
        <f>'intézményi.részl. '!J331</f>
        <v>2040547</v>
      </c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">
      <c r="A34" s="9" t="s">
        <v>507</v>
      </c>
      <c r="B34" s="9">
        <f>'intézményi.részl. '!B332</f>
        <v>1824886</v>
      </c>
      <c r="C34" s="9">
        <f>'intézményi.részl. '!C332</f>
        <v>0</v>
      </c>
      <c r="D34" s="9">
        <f>'intézményi.részl. '!D332</f>
        <v>1824886</v>
      </c>
      <c r="E34" s="9">
        <f>'intézményi.részl. '!E332</f>
        <v>69213</v>
      </c>
      <c r="F34" s="9">
        <f>'intézményi.részl. '!F332</f>
        <v>1894099</v>
      </c>
      <c r="G34" s="9">
        <f>'intézményi.részl. '!G332</f>
        <v>-87251</v>
      </c>
      <c r="H34" s="9">
        <f>'intézményi.részl. '!H332</f>
        <v>1806848</v>
      </c>
      <c r="I34" s="9">
        <f>'intézményi.részl. '!I332</f>
        <v>-2274</v>
      </c>
      <c r="J34" s="9">
        <f>'intézményi.részl. '!J332</f>
        <v>1804574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>
      <c r="A35" s="9" t="s">
        <v>506</v>
      </c>
      <c r="B35" s="9">
        <f>'intézményi.részl. '!B333</f>
        <v>228518</v>
      </c>
      <c r="C35" s="9">
        <f>'intézményi.részl. '!C333</f>
        <v>1875</v>
      </c>
      <c r="D35" s="9">
        <f>'intézményi.részl. '!D333</f>
        <v>230393</v>
      </c>
      <c r="E35" s="9">
        <f>'intézményi.részl. '!E333</f>
        <v>0</v>
      </c>
      <c r="F35" s="9">
        <f>'intézményi.részl. '!F333</f>
        <v>230393</v>
      </c>
      <c r="G35" s="9">
        <f>'intézményi.részl. '!G333</f>
        <v>0</v>
      </c>
      <c r="H35" s="9">
        <f>'intézményi.részl. '!H333</f>
        <v>230393</v>
      </c>
      <c r="I35" s="9">
        <f>'intézményi.részl. '!I333</f>
        <v>0</v>
      </c>
      <c r="J35" s="9">
        <f>'intézményi.részl. '!J333</f>
        <v>230393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">
      <c r="A36" s="9" t="s">
        <v>495</v>
      </c>
      <c r="B36" s="9">
        <f>'intézményi.részl. '!B334</f>
        <v>5580</v>
      </c>
      <c r="C36" s="9">
        <f>'intézményi.részl. '!C334</f>
        <v>0</v>
      </c>
      <c r="D36" s="9">
        <f>'intézményi.részl. '!D334</f>
        <v>5580</v>
      </c>
      <c r="E36" s="9">
        <f>'intézményi.részl. '!E334</f>
        <v>0</v>
      </c>
      <c r="F36" s="9">
        <f>'intézményi.részl. '!F334</f>
        <v>5580</v>
      </c>
      <c r="G36" s="9">
        <f>'intézményi.részl. '!G334</f>
        <v>0</v>
      </c>
      <c r="H36" s="9">
        <f>'intézményi.részl. '!H334</f>
        <v>5580</v>
      </c>
      <c r="I36" s="9">
        <f>'intézményi.részl. '!I334</f>
        <v>0</v>
      </c>
      <c r="J36" s="9">
        <f>'intézményi.részl. '!J334</f>
        <v>5580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">
      <c r="A37" s="10" t="s">
        <v>20</v>
      </c>
      <c r="B37" s="10">
        <f aca="true" t="shared" si="4" ref="B37:J37">B6+B25</f>
        <v>6979965</v>
      </c>
      <c r="C37" s="10">
        <f t="shared" si="4"/>
        <v>21507</v>
      </c>
      <c r="D37" s="10">
        <f t="shared" si="4"/>
        <v>7001472</v>
      </c>
      <c r="E37" s="10">
        <f t="shared" si="4"/>
        <v>200998</v>
      </c>
      <c r="F37" s="10">
        <f t="shared" si="4"/>
        <v>7202470</v>
      </c>
      <c r="G37" s="10">
        <f t="shared" si="4"/>
        <v>-79135</v>
      </c>
      <c r="H37" s="10">
        <f t="shared" si="4"/>
        <v>7124576</v>
      </c>
      <c r="I37" s="10">
        <f t="shared" si="4"/>
        <v>67795</v>
      </c>
      <c r="J37" s="10">
        <f t="shared" si="4"/>
        <v>7192371</v>
      </c>
      <c r="K37" s="10" t="s">
        <v>46</v>
      </c>
      <c r="L37" s="10">
        <f aca="true" t="shared" si="5" ref="L37:R37">L6+L25</f>
        <v>7085422</v>
      </c>
      <c r="M37" s="10">
        <f t="shared" si="5"/>
        <v>1348237</v>
      </c>
      <c r="N37" s="10">
        <f t="shared" si="5"/>
        <v>7164023</v>
      </c>
      <c r="O37" s="10">
        <f t="shared" si="5"/>
        <v>875763</v>
      </c>
      <c r="P37" s="10">
        <f t="shared" si="5"/>
        <v>8038571</v>
      </c>
      <c r="Q37" s="10">
        <f t="shared" si="5"/>
        <v>-79135</v>
      </c>
      <c r="R37" s="10">
        <f t="shared" si="5"/>
        <v>7960677</v>
      </c>
      <c r="S37" s="10">
        <f>S6+S25</f>
        <v>67795</v>
      </c>
      <c r="T37" s="10">
        <f>T6+T25</f>
        <v>8028472</v>
      </c>
    </row>
    <row r="38" spans="1:2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 t="s">
        <v>47</v>
      </c>
      <c r="L38" s="9">
        <f aca="true" t="shared" si="6" ref="L38:T38">B37-L37</f>
        <v>-105457</v>
      </c>
      <c r="M38" s="9">
        <f t="shared" si="6"/>
        <v>-1326730</v>
      </c>
      <c r="N38" s="9">
        <f t="shared" si="6"/>
        <v>-162551</v>
      </c>
      <c r="O38" s="9">
        <f t="shared" si="6"/>
        <v>-674765</v>
      </c>
      <c r="P38" s="9">
        <f t="shared" si="6"/>
        <v>-836101</v>
      </c>
      <c r="Q38" s="9">
        <f t="shared" si="6"/>
        <v>0</v>
      </c>
      <c r="R38" s="9">
        <f t="shared" si="6"/>
        <v>-836101</v>
      </c>
      <c r="S38" s="9">
        <f t="shared" si="6"/>
        <v>0</v>
      </c>
      <c r="T38" s="9">
        <f t="shared" si="6"/>
        <v>-836101</v>
      </c>
    </row>
    <row r="39" spans="1:2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 t="s">
        <v>194</v>
      </c>
      <c r="L39" s="9">
        <f aca="true" t="shared" si="7" ref="L39:T39">B6-L6</f>
        <v>-97805</v>
      </c>
      <c r="M39" s="9">
        <f t="shared" si="7"/>
        <v>-1322812</v>
      </c>
      <c r="N39" s="9">
        <f t="shared" si="7"/>
        <v>-150981</v>
      </c>
      <c r="O39" s="9">
        <f t="shared" si="7"/>
        <v>-741646</v>
      </c>
      <c r="P39" s="9">
        <f t="shared" si="7"/>
        <v>-891412</v>
      </c>
      <c r="Q39" s="9">
        <f t="shared" si="7"/>
        <v>12065</v>
      </c>
      <c r="R39" s="9">
        <f t="shared" si="7"/>
        <v>-879347</v>
      </c>
      <c r="S39" s="9">
        <f t="shared" si="7"/>
        <v>2762</v>
      </c>
      <c r="T39" s="9">
        <f t="shared" si="7"/>
        <v>-876585</v>
      </c>
    </row>
    <row r="40" spans="1:2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 t="s">
        <v>195</v>
      </c>
      <c r="L40" s="9">
        <f aca="true" t="shared" si="8" ref="L40:T40">B25-L25</f>
        <v>-7652</v>
      </c>
      <c r="M40" s="9">
        <f t="shared" si="8"/>
        <v>-3918</v>
      </c>
      <c r="N40" s="9">
        <f t="shared" si="8"/>
        <v>-11570</v>
      </c>
      <c r="O40" s="9">
        <f t="shared" si="8"/>
        <v>66881</v>
      </c>
      <c r="P40" s="9">
        <f t="shared" si="8"/>
        <v>55311</v>
      </c>
      <c r="Q40" s="9">
        <f t="shared" si="8"/>
        <v>-12065</v>
      </c>
      <c r="R40" s="9">
        <f t="shared" si="8"/>
        <v>43246</v>
      </c>
      <c r="S40" s="9">
        <f t="shared" si="8"/>
        <v>-2762</v>
      </c>
      <c r="T40" s="9">
        <f t="shared" si="8"/>
        <v>40484</v>
      </c>
    </row>
    <row r="41" spans="1:2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10" t="s">
        <v>50</v>
      </c>
      <c r="L41" s="10">
        <f aca="true" t="shared" si="9" ref="L41:R41">L42+L43</f>
        <v>1065719</v>
      </c>
      <c r="M41" s="10">
        <f t="shared" si="9"/>
        <v>0</v>
      </c>
      <c r="N41" s="10">
        <f t="shared" si="9"/>
        <v>1065719</v>
      </c>
      <c r="O41" s="10">
        <f t="shared" si="9"/>
        <v>-783086</v>
      </c>
      <c r="P41" s="10">
        <f t="shared" si="9"/>
        <v>282633</v>
      </c>
      <c r="Q41" s="10">
        <f t="shared" si="9"/>
        <v>0</v>
      </c>
      <c r="R41" s="10">
        <f t="shared" si="9"/>
        <v>282633</v>
      </c>
      <c r="S41" s="10">
        <f>S42+S43</f>
        <v>0</v>
      </c>
      <c r="T41" s="10">
        <f>T42+T43</f>
        <v>282633</v>
      </c>
    </row>
    <row r="42" spans="1:2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 t="s">
        <v>51</v>
      </c>
      <c r="L42" s="9">
        <f>'intézményi.részl. '!L343</f>
        <v>973264</v>
      </c>
      <c r="M42" s="9">
        <f>'intézményi.részl. '!M343</f>
        <v>0</v>
      </c>
      <c r="N42" s="9">
        <f>'intézményi.részl. '!N343</f>
        <v>973264</v>
      </c>
      <c r="O42" s="9">
        <f>'intézményi.részl. '!O343</f>
        <v>-783086</v>
      </c>
      <c r="P42" s="9">
        <f>'intézményi.részl. '!P343</f>
        <v>190178</v>
      </c>
      <c r="Q42" s="9">
        <f>'intézményi.részl. '!Q343</f>
        <v>0</v>
      </c>
      <c r="R42" s="9">
        <f>'intézményi.részl. '!R343</f>
        <v>190178</v>
      </c>
      <c r="S42" s="9">
        <f>'intézményi.részl. '!S343</f>
        <v>0</v>
      </c>
      <c r="T42" s="9">
        <f>'intézményi.részl. '!T343</f>
        <v>190178</v>
      </c>
    </row>
    <row r="43" spans="1:2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52</v>
      </c>
      <c r="L43" s="9">
        <f>'intézményi.részl. '!L344</f>
        <v>92455</v>
      </c>
      <c r="M43" s="9">
        <f>'intézményi.részl. '!M344</f>
        <v>0</v>
      </c>
      <c r="N43" s="9">
        <f>'intézményi.részl. '!N344</f>
        <v>92455</v>
      </c>
      <c r="O43" s="9">
        <f>'intézményi.részl. '!O344</f>
        <v>0</v>
      </c>
      <c r="P43" s="9">
        <f>'intézményi.részl. '!P344</f>
        <v>92455</v>
      </c>
      <c r="Q43" s="9">
        <f>'intézményi.részl. '!Q344</f>
        <v>0</v>
      </c>
      <c r="R43" s="9">
        <f>'intézményi.részl. '!R344</f>
        <v>92455</v>
      </c>
      <c r="S43" s="9">
        <f>'intézményi.részl. '!S344</f>
        <v>0</v>
      </c>
      <c r="T43" s="9">
        <f>'intézményi.részl. '!T344</f>
        <v>92455</v>
      </c>
    </row>
    <row r="44" spans="1:20" ht="15">
      <c r="A44" s="10" t="s">
        <v>21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">
      <c r="A45" s="10" t="s">
        <v>22</v>
      </c>
      <c r="B45" s="10">
        <f aca="true" t="shared" si="10" ref="B45:H45">B46+B47</f>
        <v>1171176</v>
      </c>
      <c r="C45" s="10">
        <f t="shared" si="10"/>
        <v>0</v>
      </c>
      <c r="D45" s="10">
        <f t="shared" si="10"/>
        <v>1171176</v>
      </c>
      <c r="E45" s="10">
        <f t="shared" si="10"/>
        <v>-52442</v>
      </c>
      <c r="F45" s="10">
        <f t="shared" si="10"/>
        <v>1118734</v>
      </c>
      <c r="G45" s="10">
        <f t="shared" si="10"/>
        <v>0</v>
      </c>
      <c r="H45" s="10">
        <f t="shared" si="10"/>
        <v>1118734</v>
      </c>
      <c r="I45" s="10">
        <f>I46+I47</f>
        <v>0</v>
      </c>
      <c r="J45" s="10">
        <f>J46+J47</f>
        <v>1118734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">
      <c r="A46" s="9" t="s">
        <v>31</v>
      </c>
      <c r="B46" s="9">
        <f>'intézményi.részl. '!B347</f>
        <v>1071069</v>
      </c>
      <c r="C46" s="9">
        <f>'intézményi.részl. '!C347</f>
        <v>0</v>
      </c>
      <c r="D46" s="9">
        <f>'intézményi.részl. '!D347</f>
        <v>1071069</v>
      </c>
      <c r="E46" s="9">
        <f>'intézményi.részl. '!E347</f>
        <v>-52442</v>
      </c>
      <c r="F46" s="9">
        <f>'intézményi.részl. '!F347</f>
        <v>1018627</v>
      </c>
      <c r="G46" s="9">
        <f>'intézményi.részl. '!G347</f>
        <v>0</v>
      </c>
      <c r="H46" s="9">
        <f>'intézményi.részl. '!H347</f>
        <v>1069525</v>
      </c>
      <c r="I46" s="9">
        <f>'intézményi.részl. '!I347</f>
        <v>0</v>
      </c>
      <c r="J46" s="9">
        <f>'intézményi.részl. '!J347</f>
        <v>1069525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">
      <c r="A47" s="9" t="s">
        <v>32</v>
      </c>
      <c r="B47" s="9">
        <f>'intézményi.részl. '!B348</f>
        <v>100107</v>
      </c>
      <c r="C47" s="9">
        <f>'intézményi.részl. '!C348</f>
        <v>0</v>
      </c>
      <c r="D47" s="9">
        <f>'intézményi.részl. '!D348</f>
        <v>100107</v>
      </c>
      <c r="E47" s="9">
        <f>'intézményi.részl. '!E348</f>
        <v>0</v>
      </c>
      <c r="F47" s="9">
        <f>'intézményi.részl. '!F348</f>
        <v>100107</v>
      </c>
      <c r="G47" s="9">
        <f>'intézményi.részl. '!G348</f>
        <v>0</v>
      </c>
      <c r="H47" s="9">
        <f>'intézményi.részl. '!H348</f>
        <v>49209</v>
      </c>
      <c r="I47" s="9">
        <f>'intézményi.részl. '!I348</f>
        <v>0</v>
      </c>
      <c r="J47" s="9">
        <f>'intézményi.részl. '!J348</f>
        <v>49209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">
      <c r="A48" s="10" t="s">
        <v>23</v>
      </c>
      <c r="B48" s="10">
        <f aca="true" t="shared" si="11" ref="B48:H48">B49+B50</f>
        <v>0</v>
      </c>
      <c r="C48" s="10">
        <f t="shared" si="11"/>
        <v>0</v>
      </c>
      <c r="D48" s="10">
        <f t="shared" si="11"/>
        <v>0</v>
      </c>
      <c r="E48" s="10">
        <f t="shared" si="11"/>
        <v>0</v>
      </c>
      <c r="F48" s="10">
        <f t="shared" si="11"/>
        <v>0</v>
      </c>
      <c r="G48" s="10">
        <f t="shared" si="11"/>
        <v>0</v>
      </c>
      <c r="H48" s="10">
        <f t="shared" si="11"/>
        <v>0</v>
      </c>
      <c r="I48" s="10">
        <f>I49+I50</f>
        <v>0</v>
      </c>
      <c r="J48" s="10">
        <f>J49+J50</f>
        <v>0</v>
      </c>
      <c r="K48" s="10" t="s">
        <v>196</v>
      </c>
      <c r="L48" s="10">
        <f aca="true" t="shared" si="12" ref="L48:R48">L49+L50</f>
        <v>0</v>
      </c>
      <c r="M48" s="10">
        <f t="shared" si="12"/>
        <v>1326730</v>
      </c>
      <c r="N48" s="10">
        <f t="shared" si="12"/>
        <v>57094</v>
      </c>
      <c r="O48" s="10">
        <f t="shared" si="12"/>
        <v>-55879</v>
      </c>
      <c r="P48" s="10">
        <f t="shared" si="12"/>
        <v>0</v>
      </c>
      <c r="Q48" s="10">
        <f t="shared" si="12"/>
        <v>0</v>
      </c>
      <c r="R48" s="10">
        <f t="shared" si="12"/>
        <v>0</v>
      </c>
      <c r="S48" s="10">
        <f>S49+S50</f>
        <v>0</v>
      </c>
      <c r="T48" s="10">
        <f>T49+T50</f>
        <v>0</v>
      </c>
    </row>
    <row r="49" spans="1:20" ht="15">
      <c r="A49" s="9" t="s">
        <v>33</v>
      </c>
      <c r="B49" s="9">
        <f>'intézményi.részl. '!B350</f>
        <v>0</v>
      </c>
      <c r="C49" s="9">
        <f>'intézményi.részl. '!C350</f>
        <v>0</v>
      </c>
      <c r="D49" s="9">
        <f>SUM(B49:C49)</f>
        <v>0</v>
      </c>
      <c r="E49" s="9"/>
      <c r="F49" s="9">
        <f aca="true" t="shared" si="13" ref="F49:J50">SUM(D49:E49)</f>
        <v>0</v>
      </c>
      <c r="G49" s="9">
        <f t="shared" si="13"/>
        <v>0</v>
      </c>
      <c r="H49" s="9">
        <f t="shared" si="13"/>
        <v>0</v>
      </c>
      <c r="I49" s="9">
        <f t="shared" si="13"/>
        <v>0</v>
      </c>
      <c r="J49" s="9">
        <f t="shared" si="13"/>
        <v>0</v>
      </c>
      <c r="K49" s="9" t="s">
        <v>516</v>
      </c>
      <c r="L49" s="9">
        <f>'intézményi.részl. '!L346</f>
        <v>0</v>
      </c>
      <c r="M49" s="9">
        <f>'intézményi.részl. '!M346</f>
        <v>1322812</v>
      </c>
      <c r="N49" s="9">
        <f>'intézményi.részl. '!N346</f>
        <v>53176</v>
      </c>
      <c r="O49" s="9">
        <f>'intézményi.részl. '!O346</f>
        <v>11002</v>
      </c>
      <c r="P49" s="9">
        <f>'intézményi.részl. '!P346</f>
        <v>62963</v>
      </c>
      <c r="Q49" s="9">
        <f>'intézményi.részl. '!Q346</f>
        <v>-12065</v>
      </c>
      <c r="R49" s="9">
        <f>'intézményi.részl. '!R346</f>
        <v>0</v>
      </c>
      <c r="S49" s="9">
        <f>'intézményi.részl. '!S346</f>
        <v>-2762</v>
      </c>
      <c r="T49" s="9">
        <f>'intézményi.részl. '!T346</f>
        <v>-2762</v>
      </c>
    </row>
    <row r="50" spans="1:20" ht="15">
      <c r="A50" s="9" t="s">
        <v>34</v>
      </c>
      <c r="B50" s="9">
        <f>'intézményi.részl. '!B351</f>
        <v>0</v>
      </c>
      <c r="C50" s="9">
        <f>'intézményi.részl. '!C351</f>
        <v>0</v>
      </c>
      <c r="D50" s="9">
        <f>SUM(B50:C50)</f>
        <v>0</v>
      </c>
      <c r="E50" s="9"/>
      <c r="F50" s="9">
        <f t="shared" si="13"/>
        <v>0</v>
      </c>
      <c r="G50" s="9">
        <f t="shared" si="13"/>
        <v>0</v>
      </c>
      <c r="H50" s="9">
        <f t="shared" si="13"/>
        <v>0</v>
      </c>
      <c r="I50" s="9">
        <f t="shared" si="13"/>
        <v>0</v>
      </c>
      <c r="J50" s="9">
        <f t="shared" si="13"/>
        <v>0</v>
      </c>
      <c r="K50" s="9" t="s">
        <v>515</v>
      </c>
      <c r="L50" s="9">
        <f>'intézményi.részl. '!L347</f>
        <v>0</v>
      </c>
      <c r="M50" s="9">
        <f>'intézményi.részl. '!M347</f>
        <v>3918</v>
      </c>
      <c r="N50" s="9">
        <f>'intézményi.részl. '!N347</f>
        <v>3918</v>
      </c>
      <c r="O50" s="9">
        <f>'intézményi.részl. '!O347</f>
        <v>-66881</v>
      </c>
      <c r="P50" s="9">
        <f>'intézményi.részl. '!P347</f>
        <v>-62963</v>
      </c>
      <c r="Q50" s="9">
        <f>'intézményi.részl. '!Q347</f>
        <v>12065</v>
      </c>
      <c r="R50" s="9">
        <f>'intézményi.részl. '!R347</f>
        <v>0</v>
      </c>
      <c r="S50" s="9">
        <f>'intézményi.részl. '!S347</f>
        <v>2762</v>
      </c>
      <c r="T50" s="9">
        <f>'intézményi.részl. '!T347</f>
        <v>2762</v>
      </c>
    </row>
    <row r="51" spans="1:20" ht="15">
      <c r="A51" s="10" t="s">
        <v>24</v>
      </c>
      <c r="B51" s="10">
        <f aca="true" t="shared" si="14" ref="B51:H51">B37+B45+B48</f>
        <v>8151141</v>
      </c>
      <c r="C51" s="10">
        <f t="shared" si="14"/>
        <v>21507</v>
      </c>
      <c r="D51" s="10">
        <f t="shared" si="14"/>
        <v>8172648</v>
      </c>
      <c r="E51" s="10">
        <f t="shared" si="14"/>
        <v>148556</v>
      </c>
      <c r="F51" s="10">
        <f t="shared" si="14"/>
        <v>8321204</v>
      </c>
      <c r="G51" s="10">
        <f t="shared" si="14"/>
        <v>-79135</v>
      </c>
      <c r="H51" s="10">
        <f t="shared" si="14"/>
        <v>8243310</v>
      </c>
      <c r="I51" s="10">
        <f>I37+I45+I48</f>
        <v>67795</v>
      </c>
      <c r="J51" s="10">
        <f>J37+J45+J48</f>
        <v>8311105</v>
      </c>
      <c r="K51" s="10" t="s">
        <v>56</v>
      </c>
      <c r="L51" s="10">
        <f aca="true" t="shared" si="15" ref="L51:R51">L37+L41</f>
        <v>8151141</v>
      </c>
      <c r="M51" s="10">
        <f t="shared" si="15"/>
        <v>1348237</v>
      </c>
      <c r="N51" s="10">
        <f t="shared" si="15"/>
        <v>8229742</v>
      </c>
      <c r="O51" s="10">
        <f t="shared" si="15"/>
        <v>92677</v>
      </c>
      <c r="P51" s="10">
        <f t="shared" si="15"/>
        <v>8321204</v>
      </c>
      <c r="Q51" s="10">
        <f t="shared" si="15"/>
        <v>-79135</v>
      </c>
      <c r="R51" s="10">
        <f t="shared" si="15"/>
        <v>8243310</v>
      </c>
      <c r="S51" s="10">
        <f>S37+S41</f>
        <v>67795</v>
      </c>
      <c r="T51" s="10">
        <f>T37+T41</f>
        <v>8311105</v>
      </c>
    </row>
    <row r="52" spans="1:20" ht="15">
      <c r="A52" s="222" t="s">
        <v>487</v>
      </c>
      <c r="B52" s="222">
        <f>'intézményi.részl. '!B354</f>
        <v>2911446</v>
      </c>
      <c r="C52" s="222">
        <f>'intézményi.részl. '!C354</f>
        <v>2851</v>
      </c>
      <c r="D52" s="222">
        <v>2914297</v>
      </c>
      <c r="E52" s="222">
        <f>'intézményi.részl. '!E354</f>
        <v>-156436</v>
      </c>
      <c r="F52" s="222">
        <f>'intézményi.részl. '!F354</f>
        <v>2877988</v>
      </c>
      <c r="G52" s="222">
        <f>'intézményi.részl. '!G354</f>
        <v>0</v>
      </c>
      <c r="H52" s="222">
        <f>'intézményi.részl. '!H354</f>
        <v>2877988</v>
      </c>
      <c r="I52" s="222">
        <f>'intézményi.részl. '!I354</f>
        <v>0</v>
      </c>
      <c r="J52" s="222">
        <f>'intézményi.részl. '!J354</f>
        <v>2877988</v>
      </c>
      <c r="K52" s="222" t="s">
        <v>487</v>
      </c>
      <c r="L52" s="222">
        <v>2911446</v>
      </c>
      <c r="M52" s="222">
        <f>'intézményi.részl. '!M354</f>
        <v>3445</v>
      </c>
      <c r="N52" s="222">
        <v>2914294</v>
      </c>
      <c r="O52" s="222">
        <f>'intézményi.részl. '!O354</f>
        <v>-156436</v>
      </c>
      <c r="P52" s="222">
        <f>'intézményi.részl. '!P354</f>
        <v>2877988</v>
      </c>
      <c r="Q52" s="222">
        <f>'intézményi.részl. '!Q354</f>
        <v>0</v>
      </c>
      <c r="R52" s="222">
        <f>'intézményi.részl. '!R354</f>
        <v>2877988</v>
      </c>
      <c r="S52" s="222">
        <f>'intézményi.részl. '!S354</f>
        <v>0</v>
      </c>
      <c r="T52" s="222">
        <f>'intézményi.részl. '!T354</f>
        <v>2877988</v>
      </c>
    </row>
    <row r="53" spans="1:20" ht="15">
      <c r="A53" s="222" t="s">
        <v>488</v>
      </c>
      <c r="B53" s="222">
        <v>5239695</v>
      </c>
      <c r="C53" s="222">
        <f>'intézményi.részl. '!C355</f>
        <v>16976</v>
      </c>
      <c r="D53" s="222">
        <v>5258351</v>
      </c>
      <c r="E53" s="222">
        <f>'intézményi.részl. '!E355</f>
        <v>314373</v>
      </c>
      <c r="F53" s="222">
        <f>'intézményi.részl. '!F355</f>
        <v>5443216</v>
      </c>
      <c r="G53" s="222">
        <f>'intézményi.részl. '!G355</f>
        <v>0</v>
      </c>
      <c r="H53" s="222">
        <f>'intézményi.részl. '!H355</f>
        <v>5443216</v>
      </c>
      <c r="I53" s="222">
        <f>'intézményi.részl. '!I355</f>
        <v>0</v>
      </c>
      <c r="J53" s="222">
        <f>'intézményi.részl. '!J355</f>
        <v>5443216</v>
      </c>
      <c r="K53" s="222" t="s">
        <v>488</v>
      </c>
      <c r="L53" s="222">
        <v>5239695</v>
      </c>
      <c r="M53" s="222">
        <f>'intézményi.részl. '!M355</f>
        <v>16382</v>
      </c>
      <c r="N53" s="222">
        <v>5258351</v>
      </c>
      <c r="O53" s="222">
        <f>'intézményi.részl. '!O355</f>
        <v>314373</v>
      </c>
      <c r="P53" s="222">
        <f>'intézményi.részl. '!P355</f>
        <v>5443216</v>
      </c>
      <c r="Q53" s="222">
        <f>'intézményi.részl. '!Q355</f>
        <v>0</v>
      </c>
      <c r="R53" s="222">
        <f>'intézményi.részl. '!R355</f>
        <v>5443216</v>
      </c>
      <c r="S53" s="222">
        <f>'intézményi.részl. '!S355</f>
        <v>0</v>
      </c>
      <c r="T53" s="222">
        <f>'intézményi.részl. '!T355</f>
        <v>5443216</v>
      </c>
    </row>
    <row r="54" spans="11:21" ht="1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85">
        <f aca="true" t="shared" si="16" ref="L55:T55">B51-L51</f>
        <v>0</v>
      </c>
      <c r="M55" s="285">
        <f t="shared" si="16"/>
        <v>-1326730</v>
      </c>
      <c r="N55" s="285">
        <f t="shared" si="16"/>
        <v>-57094</v>
      </c>
      <c r="O55" s="285">
        <f t="shared" si="16"/>
        <v>55879</v>
      </c>
      <c r="P55" s="285">
        <f t="shared" si="16"/>
        <v>0</v>
      </c>
      <c r="Q55" s="285">
        <f t="shared" si="16"/>
        <v>0</v>
      </c>
      <c r="R55" s="285">
        <f t="shared" si="16"/>
        <v>0</v>
      </c>
      <c r="S55" s="285">
        <f t="shared" si="16"/>
        <v>0</v>
      </c>
      <c r="T55" s="285">
        <f t="shared" si="16"/>
        <v>0</v>
      </c>
      <c r="U55" s="14"/>
    </row>
    <row r="56" spans="11:21" ht="1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61" s="14" customFormat="1" ht="15"/>
    <row r="62" s="14" customFormat="1" ht="15"/>
    <row r="93" spans="1:11" ht="15.75">
      <c r="A93" s="360" t="s">
        <v>192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0"/>
    </row>
    <row r="95" spans="1:11" ht="15.75">
      <c r="A95" s="11" t="s">
        <v>28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1" t="s">
        <v>29</v>
      </c>
    </row>
    <row r="96" spans="1:11" ht="15">
      <c r="A96" s="8" t="s">
        <v>30</v>
      </c>
      <c r="B96" s="13"/>
      <c r="C96" s="13"/>
      <c r="D96" s="13"/>
      <c r="E96" s="13"/>
      <c r="F96" s="13"/>
      <c r="G96" s="13"/>
      <c r="H96" s="13"/>
      <c r="I96" s="13"/>
      <c r="J96" s="13"/>
      <c r="K96" s="8" t="s">
        <v>30</v>
      </c>
    </row>
    <row r="97" spans="1:11" ht="15">
      <c r="A97" s="9" t="s">
        <v>81</v>
      </c>
      <c r="B97" s="9"/>
      <c r="C97" s="9"/>
      <c r="D97" s="9"/>
      <c r="E97" s="9"/>
      <c r="F97" s="9"/>
      <c r="G97" s="9"/>
      <c r="H97" s="9"/>
      <c r="I97" s="9"/>
      <c r="J97" s="9"/>
      <c r="K97" s="9" t="s">
        <v>85</v>
      </c>
    </row>
    <row r="98" spans="1:11" ht="15">
      <c r="A98" s="9" t="s">
        <v>82</v>
      </c>
      <c r="B98" s="9"/>
      <c r="C98" s="9"/>
      <c r="D98" s="9"/>
      <c r="E98" s="9"/>
      <c r="F98" s="9"/>
      <c r="G98" s="9"/>
      <c r="H98" s="9"/>
      <c r="I98" s="9"/>
      <c r="J98" s="9"/>
      <c r="K98" s="9" t="s">
        <v>86</v>
      </c>
    </row>
    <row r="99" spans="1:11" ht="15">
      <c r="A99" s="9" t="s">
        <v>83</v>
      </c>
      <c r="B99" s="9"/>
      <c r="C99" s="9"/>
      <c r="D99" s="9"/>
      <c r="E99" s="9"/>
      <c r="F99" s="9"/>
      <c r="G99" s="9"/>
      <c r="H99" s="9"/>
      <c r="I99" s="9"/>
      <c r="J99" s="9"/>
      <c r="K99" s="9" t="s">
        <v>87</v>
      </c>
    </row>
    <row r="100" spans="1:11" s="15" customFormat="1" ht="14.25">
      <c r="A100" s="10" t="s">
        <v>84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 t="s">
        <v>88</v>
      </c>
    </row>
  </sheetData>
  <mergeCells count="2">
    <mergeCell ref="A93:K93"/>
    <mergeCell ref="A2:T2"/>
  </mergeCells>
  <printOptions horizontalCentered="1" verticalCentered="1"/>
  <pageMargins left="0.1968503937007874" right="0.1968503937007874" top="0.3937007874015748" bottom="0.3937007874015748" header="0.5118110236220472" footer="0.3937007874015748"/>
  <pageSetup horizontalDpi="600" verticalDpi="600" orientation="landscape" paperSize="9" scale="71" r:id="rId1"/>
  <rowBreaks count="1" manualBreakCount="1">
    <brk id="6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0"/>
  <sheetViews>
    <sheetView view="pageBreakPreview" zoomScaleSheetLayoutView="100" workbookViewId="0" topLeftCell="A1">
      <selection activeCell="D15" sqref="D15"/>
    </sheetView>
  </sheetViews>
  <sheetFormatPr defaultColWidth="9.140625" defaultRowHeight="12"/>
  <cols>
    <col min="1" max="1" width="42.7109375" style="126" bestFit="1" customWidth="1"/>
    <col min="2" max="2" width="11.8515625" style="126" bestFit="1" customWidth="1"/>
    <col min="3" max="3" width="12.421875" style="126" bestFit="1" customWidth="1"/>
    <col min="4" max="4" width="11.57421875" style="223" customWidth="1"/>
    <col min="5" max="5" width="13.140625" style="126" bestFit="1" customWidth="1"/>
    <col min="6" max="6" width="12.7109375" style="126" customWidth="1"/>
    <col min="7" max="7" width="14.7109375" style="126" customWidth="1"/>
    <col min="8" max="9" width="9.140625" style="126" customWidth="1"/>
    <col min="10" max="10" width="10.140625" style="126" bestFit="1" customWidth="1"/>
    <col min="11" max="16384" width="9.140625" style="126" customWidth="1"/>
  </cols>
  <sheetData>
    <row r="1" spans="6:7" ht="12.75" customHeight="1">
      <c r="F1" s="411" t="s">
        <v>176</v>
      </c>
      <c r="G1" s="411"/>
    </row>
    <row r="2" spans="1:28" ht="18.75">
      <c r="A2" s="414" t="s">
        <v>208</v>
      </c>
      <c r="B2" s="414"/>
      <c r="C2" s="414"/>
      <c r="D2" s="414"/>
      <c r="E2" s="414"/>
      <c r="F2" s="414"/>
      <c r="G2" s="414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ht="18.75">
      <c r="A3" s="413" t="s">
        <v>209</v>
      </c>
      <c r="B3" s="413"/>
      <c r="C3" s="413"/>
      <c r="D3" s="413"/>
      <c r="E3" s="413"/>
      <c r="F3" s="413"/>
      <c r="G3" s="413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15.75">
      <c r="A4" s="128"/>
      <c r="B4" s="128"/>
      <c r="C4" s="128"/>
      <c r="D4" s="128"/>
      <c r="E4" s="128"/>
      <c r="G4" s="129" t="s">
        <v>27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spans="1:28" ht="15.75">
      <c r="A5" s="404" t="s">
        <v>30</v>
      </c>
      <c r="B5" s="130" t="s">
        <v>185</v>
      </c>
      <c r="C5" s="131" t="s">
        <v>210</v>
      </c>
      <c r="D5" s="406" t="s">
        <v>211</v>
      </c>
      <c r="E5" s="406"/>
      <c r="F5" s="406"/>
      <c r="G5" s="132" t="s">
        <v>185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spans="1:28" ht="24" customHeight="1">
      <c r="A6" s="405"/>
      <c r="B6" s="133" t="s">
        <v>380</v>
      </c>
      <c r="C6" s="133" t="s">
        <v>381</v>
      </c>
      <c r="D6" s="134">
        <v>2013</v>
      </c>
      <c r="E6" s="135" t="s">
        <v>212</v>
      </c>
      <c r="F6" s="136" t="s">
        <v>100</v>
      </c>
      <c r="G6" s="136" t="s">
        <v>382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pans="1:28" ht="15.75">
      <c r="A7" s="408" t="s">
        <v>213</v>
      </c>
      <c r="B7" s="409"/>
      <c r="C7" s="409"/>
      <c r="D7" s="409"/>
      <c r="E7" s="409"/>
      <c r="F7" s="409"/>
      <c r="G7" s="410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28" ht="15.75">
      <c r="A8" s="137" t="s">
        <v>214</v>
      </c>
      <c r="B8" s="137">
        <v>2460</v>
      </c>
      <c r="C8" s="137"/>
      <c r="D8" s="138">
        <v>2460</v>
      </c>
      <c r="E8" s="139"/>
      <c r="F8" s="140">
        <f>SUM(D8:E8)</f>
        <v>2460</v>
      </c>
      <c r="G8" s="140">
        <f aca="true" t="shared" si="0" ref="G8:G14">B8+C8-D8</f>
        <v>0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28" ht="15.75">
      <c r="A9" s="140" t="s">
        <v>215</v>
      </c>
      <c r="B9" s="140">
        <v>127369</v>
      </c>
      <c r="C9" s="140"/>
      <c r="D9" s="138">
        <v>15438</v>
      </c>
      <c r="E9" s="141">
        <v>111931</v>
      </c>
      <c r="F9" s="140">
        <f>SUM(D9:E9)</f>
        <v>127369</v>
      </c>
      <c r="G9" s="140">
        <f t="shared" si="0"/>
        <v>111931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</row>
    <row r="10" spans="1:28" ht="15.75">
      <c r="A10" s="140" t="s">
        <v>216</v>
      </c>
      <c r="B10" s="140">
        <v>972031</v>
      </c>
      <c r="C10" s="140"/>
      <c r="D10" s="138">
        <v>74557</v>
      </c>
      <c r="E10" s="141">
        <v>897474</v>
      </c>
      <c r="F10" s="140">
        <f>SUM(D10:E10)</f>
        <v>972031</v>
      </c>
      <c r="G10" s="140">
        <f t="shared" si="0"/>
        <v>897474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</row>
    <row r="11" spans="1:28" ht="15.75">
      <c r="A11" s="140" t="s">
        <v>485</v>
      </c>
      <c r="B11" s="140">
        <v>188105</v>
      </c>
      <c r="C11" s="140"/>
      <c r="D11" s="140"/>
      <c r="E11" s="141">
        <v>188105</v>
      </c>
      <c r="F11" s="140">
        <f>SUM(D11:E11)</f>
        <v>188105</v>
      </c>
      <c r="G11" s="140">
        <f t="shared" si="0"/>
        <v>188105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</row>
    <row r="12" spans="1:28" ht="15.75">
      <c r="A12" s="142" t="s">
        <v>217</v>
      </c>
      <c r="B12" s="142">
        <f>SUM(B8:B11)</f>
        <v>1289965</v>
      </c>
      <c r="C12" s="142">
        <f>SUM(C8:C11)</f>
        <v>0</v>
      </c>
      <c r="D12" s="142">
        <f>SUM(D8:D11)</f>
        <v>92455</v>
      </c>
      <c r="E12" s="142">
        <f>SUM(E8:E11)</f>
        <v>1197510</v>
      </c>
      <c r="F12" s="142">
        <f>SUM(F8:F11)</f>
        <v>1289965</v>
      </c>
      <c r="G12" s="142">
        <f t="shared" si="0"/>
        <v>1197510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</row>
    <row r="13" spans="1:28" ht="15.75">
      <c r="A13" s="142" t="s">
        <v>383</v>
      </c>
      <c r="B13" s="142">
        <v>3082400</v>
      </c>
      <c r="C13" s="142"/>
      <c r="D13" s="142">
        <v>190178</v>
      </c>
      <c r="E13" s="142">
        <v>2862056</v>
      </c>
      <c r="F13" s="142">
        <f>SUM(D13:E13)</f>
        <v>3052234</v>
      </c>
      <c r="G13" s="142">
        <f t="shared" si="0"/>
        <v>2892222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</row>
    <row r="14" spans="1:28" ht="15.75">
      <c r="A14" s="142" t="s">
        <v>385</v>
      </c>
      <c r="B14" s="142">
        <v>752920</v>
      </c>
      <c r="C14" s="142"/>
      <c r="D14" s="142">
        <v>0</v>
      </c>
      <c r="E14" s="142"/>
      <c r="F14" s="142">
        <f>SUM(D14:E14)</f>
        <v>0</v>
      </c>
      <c r="G14" s="142">
        <f t="shared" si="0"/>
        <v>752920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</row>
    <row r="15" spans="1:28" ht="25.5" customHeight="1">
      <c r="A15" s="165" t="s">
        <v>384</v>
      </c>
      <c r="B15" s="142">
        <f aca="true" t="shared" si="1" ref="B15:G15">SUM(B12:B13)+B14</f>
        <v>5125285</v>
      </c>
      <c r="C15" s="142">
        <f t="shared" si="1"/>
        <v>0</v>
      </c>
      <c r="D15" s="142">
        <f t="shared" si="1"/>
        <v>282633</v>
      </c>
      <c r="E15" s="142">
        <f t="shared" si="1"/>
        <v>4059566</v>
      </c>
      <c r="F15" s="142">
        <f t="shared" si="1"/>
        <v>4342199</v>
      </c>
      <c r="G15" s="142">
        <f t="shared" si="1"/>
        <v>4842652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</row>
    <row r="16" spans="1:28" ht="15.75">
      <c r="A16" s="218" t="s">
        <v>486</v>
      </c>
      <c r="B16" s="219"/>
      <c r="C16" s="219"/>
      <c r="D16" s="220"/>
      <c r="E16" s="221"/>
      <c r="F16" s="221"/>
      <c r="G16" s="221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</row>
    <row r="17" spans="1:28" ht="25.5" customHeight="1">
      <c r="A17" s="408" t="s">
        <v>218</v>
      </c>
      <c r="B17" s="409"/>
      <c r="C17" s="409"/>
      <c r="D17" s="410"/>
      <c r="E17" s="145"/>
      <c r="F17" s="145"/>
      <c r="G17" s="145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</row>
    <row r="18" spans="1:28" ht="15.75">
      <c r="A18" s="407" t="s">
        <v>468</v>
      </c>
      <c r="B18" s="407"/>
      <c r="C18" s="407"/>
      <c r="D18" s="137">
        <v>222493</v>
      </c>
      <c r="E18" s="143"/>
      <c r="F18" s="143"/>
      <c r="G18" s="143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</row>
    <row r="19" spans="1:28" ht="15.75">
      <c r="A19" s="412" t="s">
        <v>219</v>
      </c>
      <c r="B19" s="412"/>
      <c r="C19" s="412"/>
      <c r="D19" s="137">
        <v>44</v>
      </c>
      <c r="E19" s="143"/>
      <c r="F19" s="143"/>
      <c r="G19" s="143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spans="1:28" ht="15.75">
      <c r="A20" s="403" t="s">
        <v>227</v>
      </c>
      <c r="B20" s="403"/>
      <c r="C20" s="403"/>
      <c r="D20" s="137">
        <v>2799</v>
      </c>
      <c r="E20" s="143"/>
      <c r="F20" s="143"/>
      <c r="G20" s="143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</row>
    <row r="21" spans="1:28" ht="15.75">
      <c r="A21" s="403" t="s">
        <v>228</v>
      </c>
      <c r="B21" s="403"/>
      <c r="C21" s="403"/>
      <c r="D21" s="137">
        <v>21296</v>
      </c>
      <c r="E21" s="143"/>
      <c r="F21" s="143"/>
      <c r="G21" s="143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.75">
      <c r="A22" s="403" t="s">
        <v>532</v>
      </c>
      <c r="B22" s="403"/>
      <c r="C22" s="403"/>
      <c r="D22" s="137">
        <f>75000-4946</f>
        <v>70054</v>
      </c>
      <c r="E22" s="143"/>
      <c r="F22" s="143"/>
      <c r="G22" s="143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.75">
      <c r="A23" s="403" t="s">
        <v>229</v>
      </c>
      <c r="B23" s="403"/>
      <c r="C23" s="403"/>
      <c r="D23" s="137">
        <v>11074</v>
      </c>
      <c r="E23" s="143"/>
      <c r="F23" s="143"/>
      <c r="G23" s="143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1:28" s="149" customFormat="1" ht="21" customHeight="1">
      <c r="A24" s="416" t="s">
        <v>173</v>
      </c>
      <c r="B24" s="416"/>
      <c r="C24" s="416"/>
      <c r="D24" s="146">
        <f>SUM(D18:D23)</f>
        <v>327760</v>
      </c>
      <c r="E24" s="147"/>
      <c r="F24" s="147"/>
      <c r="G24" s="143"/>
      <c r="H24" s="12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ht="15.75">
      <c r="A25" s="415" t="s">
        <v>220</v>
      </c>
      <c r="B25" s="415"/>
      <c r="C25" s="415"/>
      <c r="D25" s="415"/>
      <c r="E25" s="415"/>
      <c r="F25" s="415"/>
      <c r="G25" s="415"/>
      <c r="H25" s="415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</row>
    <row r="26" spans="1:28" ht="15.75">
      <c r="A26" s="150" t="s">
        <v>30</v>
      </c>
      <c r="B26" s="150">
        <v>2014</v>
      </c>
      <c r="C26" s="150">
        <v>2015</v>
      </c>
      <c r="D26" s="150">
        <v>2016</v>
      </c>
      <c r="E26" s="150">
        <v>2017</v>
      </c>
      <c r="F26" s="150">
        <v>2018</v>
      </c>
      <c r="G26" s="150">
        <v>2019</v>
      </c>
      <c r="H26" s="150">
        <v>2020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</row>
    <row r="27" spans="1:28" ht="15.75">
      <c r="A27" s="151" t="s">
        <v>221</v>
      </c>
      <c r="B27" s="152">
        <v>15438</v>
      </c>
      <c r="C27" s="152">
        <v>15439</v>
      </c>
      <c r="D27" s="152">
        <v>15439</v>
      </c>
      <c r="E27" s="152">
        <v>15438</v>
      </c>
      <c r="F27" s="152">
        <v>15439</v>
      </c>
      <c r="G27" s="152">
        <v>15439</v>
      </c>
      <c r="H27" s="152">
        <v>15439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</row>
    <row r="28" spans="1:28" ht="15.75">
      <c r="A28" s="151" t="s">
        <v>222</v>
      </c>
      <c r="B28" s="152">
        <v>74558</v>
      </c>
      <c r="C28" s="152">
        <v>74558</v>
      </c>
      <c r="D28" s="152">
        <v>74557</v>
      </c>
      <c r="E28" s="152">
        <v>74557</v>
      </c>
      <c r="F28" s="152">
        <v>74558</v>
      </c>
      <c r="G28" s="152">
        <v>74558</v>
      </c>
      <c r="H28" s="152">
        <v>74558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</row>
    <row r="29" spans="1:28" ht="15.75">
      <c r="A29" s="140" t="s">
        <v>223</v>
      </c>
      <c r="B29" s="152">
        <v>10017</v>
      </c>
      <c r="C29" s="152">
        <v>13356</v>
      </c>
      <c r="D29" s="152">
        <v>13356</v>
      </c>
      <c r="E29" s="152">
        <v>13356</v>
      </c>
      <c r="F29" s="152">
        <v>13356</v>
      </c>
      <c r="G29" s="152">
        <v>13356</v>
      </c>
      <c r="H29" s="152">
        <v>13356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</row>
    <row r="30" spans="1:28" ht="15.75">
      <c r="A30" s="151" t="s">
        <v>224</v>
      </c>
      <c r="B30" s="152">
        <v>74200</v>
      </c>
      <c r="C30" s="152">
        <v>77300</v>
      </c>
      <c r="D30" s="152">
        <v>88150</v>
      </c>
      <c r="E30" s="152">
        <v>99000</v>
      </c>
      <c r="F30" s="152">
        <v>109850</v>
      </c>
      <c r="G30" s="152">
        <v>120700</v>
      </c>
      <c r="H30" s="152">
        <v>131550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</row>
    <row r="31" spans="1:28" ht="15.75">
      <c r="A31" s="153" t="s">
        <v>173</v>
      </c>
      <c r="B31" s="154">
        <f aca="true" t="shared" si="2" ref="B31:H31">SUM(B27:B30)</f>
        <v>174213</v>
      </c>
      <c r="C31" s="154">
        <f t="shared" si="2"/>
        <v>180653</v>
      </c>
      <c r="D31" s="154">
        <f t="shared" si="2"/>
        <v>191502</v>
      </c>
      <c r="E31" s="154">
        <f t="shared" si="2"/>
        <v>202351</v>
      </c>
      <c r="F31" s="154">
        <f t="shared" si="2"/>
        <v>213203</v>
      </c>
      <c r="G31" s="154">
        <f t="shared" si="2"/>
        <v>224053</v>
      </c>
      <c r="H31" s="154">
        <f t="shared" si="2"/>
        <v>234903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ht="15.75">
      <c r="A32" s="155"/>
      <c r="B32" s="155"/>
      <c r="C32" s="155"/>
      <c r="D32" s="156"/>
      <c r="E32" s="156"/>
      <c r="F32" s="15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</row>
    <row r="33" spans="1:28" ht="15.75">
      <c r="A33" s="150" t="s">
        <v>30</v>
      </c>
      <c r="B33" s="150">
        <v>2021</v>
      </c>
      <c r="C33" s="150">
        <v>2022</v>
      </c>
      <c r="D33" s="150">
        <v>2023</v>
      </c>
      <c r="E33" s="150">
        <v>2024</v>
      </c>
      <c r="F33" s="150">
        <v>2025</v>
      </c>
      <c r="G33" s="150">
        <v>2026</v>
      </c>
      <c r="H33" s="157">
        <v>2027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ht="15.75">
      <c r="A34" s="151" t="s">
        <v>221</v>
      </c>
      <c r="B34" s="152">
        <v>3860</v>
      </c>
      <c r="C34" s="152"/>
      <c r="D34" s="152"/>
      <c r="E34" s="152"/>
      <c r="F34" s="152"/>
      <c r="G34" s="152"/>
      <c r="H34" s="152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</row>
    <row r="35" spans="1:28" ht="15.75">
      <c r="A35" s="151" t="s">
        <v>222</v>
      </c>
      <c r="B35" s="152">
        <v>74558</v>
      </c>
      <c r="C35" s="152">
        <v>74558</v>
      </c>
      <c r="D35" s="152">
        <v>74558</v>
      </c>
      <c r="E35" s="152">
        <v>74558</v>
      </c>
      <c r="F35" s="152">
        <v>74558</v>
      </c>
      <c r="G35" s="152">
        <v>2780</v>
      </c>
      <c r="H35" s="152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</row>
    <row r="36" spans="1:28" ht="15.75">
      <c r="A36" s="158" t="s">
        <v>223</v>
      </c>
      <c r="B36" s="159">
        <v>13356</v>
      </c>
      <c r="C36" s="159">
        <v>13356</v>
      </c>
      <c r="D36" s="159">
        <v>13356</v>
      </c>
      <c r="E36" s="159">
        <v>13356</v>
      </c>
      <c r="F36" s="159">
        <v>13356</v>
      </c>
      <c r="G36" s="159">
        <v>13356</v>
      </c>
      <c r="H36" s="159">
        <v>13356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</row>
    <row r="37" spans="1:28" ht="15.75">
      <c r="A37" s="151" t="s">
        <v>224</v>
      </c>
      <c r="B37" s="152">
        <v>150150</v>
      </c>
      <c r="C37" s="152">
        <v>168750</v>
      </c>
      <c r="D37" s="152">
        <v>187350</v>
      </c>
      <c r="E37" s="152">
        <v>205950</v>
      </c>
      <c r="F37" s="152">
        <v>224550</v>
      </c>
      <c r="G37" s="152">
        <v>249350</v>
      </c>
      <c r="H37" s="152">
        <v>274150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</row>
    <row r="38" spans="1:28" ht="15.75">
      <c r="A38" s="153" t="s">
        <v>173</v>
      </c>
      <c r="B38" s="154">
        <f aca="true" t="shared" si="3" ref="B38:H38">SUM(B34:B37)</f>
        <v>241924</v>
      </c>
      <c r="C38" s="154">
        <f t="shared" si="3"/>
        <v>256664</v>
      </c>
      <c r="D38" s="154">
        <f t="shared" si="3"/>
        <v>275264</v>
      </c>
      <c r="E38" s="154">
        <f t="shared" si="3"/>
        <v>293864</v>
      </c>
      <c r="F38" s="154">
        <f t="shared" si="3"/>
        <v>312464</v>
      </c>
      <c r="G38" s="154">
        <f t="shared" si="3"/>
        <v>265486</v>
      </c>
      <c r="H38" s="154">
        <f t="shared" si="3"/>
        <v>287506</v>
      </c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</row>
    <row r="39" spans="1:28" ht="15.75">
      <c r="A39" s="160"/>
      <c r="B39" s="161"/>
      <c r="C39" s="161"/>
      <c r="D39" s="161"/>
      <c r="E39" s="161"/>
      <c r="F39" s="161"/>
      <c r="G39" s="143"/>
      <c r="H39" s="143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40" spans="1:28" ht="15.75">
      <c r="A40" s="150" t="s">
        <v>30</v>
      </c>
      <c r="B40" s="162">
        <v>2028</v>
      </c>
      <c r="C40" s="162">
        <v>2029</v>
      </c>
      <c r="D40" s="162">
        <v>2030</v>
      </c>
      <c r="E40" s="150" t="s">
        <v>100</v>
      </c>
      <c r="F40" s="144"/>
      <c r="G40" s="143"/>
      <c r="H40" s="143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1:28" ht="15.75">
      <c r="A41" s="151" t="s">
        <v>221</v>
      </c>
      <c r="B41" s="163"/>
      <c r="C41" s="163"/>
      <c r="D41" s="163"/>
      <c r="E41" s="154">
        <f>SUM(B27:H27)+SUM(B34:H34)+SUM(B41:D41)</f>
        <v>111931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</row>
    <row r="42" spans="1:28" ht="15.75">
      <c r="A42" s="151" t="s">
        <v>222</v>
      </c>
      <c r="B42" s="163"/>
      <c r="C42" s="163"/>
      <c r="D42" s="163"/>
      <c r="E42" s="154">
        <f>SUM(B28:H28)+SUM(B35:H35)+SUM(B42:D42)</f>
        <v>897474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</row>
    <row r="43" spans="1:28" ht="15.75">
      <c r="A43" s="140" t="s">
        <v>223</v>
      </c>
      <c r="B43" s="163">
        <v>4460</v>
      </c>
      <c r="C43" s="163">
        <v>0</v>
      </c>
      <c r="D43" s="163"/>
      <c r="E43" s="154">
        <f>SUM(B29:H29)+SUM(B36:H36)+SUM(B43:D43)</f>
        <v>188105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spans="1:28" ht="15.75">
      <c r="A44" s="151" t="s">
        <v>224</v>
      </c>
      <c r="B44" s="163">
        <v>298950</v>
      </c>
      <c r="C44" s="163">
        <v>323750</v>
      </c>
      <c r="D44" s="163">
        <v>78356</v>
      </c>
      <c r="E44" s="154">
        <f>SUM(B30:H30)+SUM(B37:H37)+SUM(B44:D44)</f>
        <v>2862056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</row>
    <row r="45" spans="1:28" ht="15.75">
      <c r="A45" s="153" t="s">
        <v>173</v>
      </c>
      <c r="B45" s="154">
        <f>SUM(B41:B44)</f>
        <v>303410</v>
      </c>
      <c r="C45" s="154">
        <f>SUM(C41:C44)</f>
        <v>323750</v>
      </c>
      <c r="D45" s="154">
        <f>SUM(D41:D44)</f>
        <v>78356</v>
      </c>
      <c r="E45" s="154">
        <f>SUM(B31:H31)+SUM(B38:H38)+SUM(B45:D45)</f>
        <v>4059566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</row>
    <row r="46" spans="1:28" ht="15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1:28" ht="15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spans="1:28" ht="15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</row>
    <row r="49" spans="1:28" ht="15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</row>
    <row r="50" spans="1:28" ht="15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spans="1:28" ht="15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</row>
    <row r="52" spans="1:28" ht="15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</row>
    <row r="53" spans="1:28" ht="15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</row>
    <row r="54" spans="1:28" ht="15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</row>
    <row r="55" spans="1:28" ht="15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</row>
    <row r="56" spans="1:28" ht="15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</row>
    <row r="57" spans="1:28" ht="15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</row>
    <row r="58" spans="1:28" ht="15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</row>
    <row r="59" spans="1:28" ht="15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</row>
    <row r="60" spans="1:28" ht="15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</row>
    <row r="61" spans="1:28" ht="15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</row>
    <row r="62" spans="1:28" ht="15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</row>
    <row r="63" spans="1:28" ht="15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</row>
    <row r="64" spans="1:28" ht="15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</row>
    <row r="65" spans="1:28" ht="15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</row>
    <row r="66" spans="1:28" ht="15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</row>
    <row r="67" spans="1:28" ht="15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</row>
    <row r="68" spans="1:28" ht="15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</row>
    <row r="69" spans="1:28" ht="15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</row>
    <row r="70" spans="1:28" ht="15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</row>
    <row r="71" spans="1:28" ht="15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</row>
    <row r="72" spans="1:28" ht="15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</row>
    <row r="73" spans="1:28" ht="15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</row>
    <row r="74" spans="1:28" ht="15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</row>
    <row r="75" spans="1:28" ht="15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</row>
    <row r="76" spans="1:28" ht="15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</row>
    <row r="77" spans="1:28" ht="15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</row>
    <row r="78" spans="1:28" ht="15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</row>
    <row r="79" spans="1:28" ht="15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</row>
    <row r="80" spans="1:28" ht="15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</row>
    <row r="81" spans="1:28" ht="15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</row>
    <row r="82" spans="1:28" ht="15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</row>
    <row r="83" spans="1:28" ht="15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</row>
    <row r="84" spans="1:28" ht="15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</row>
    <row r="85" spans="1:28" ht="15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</row>
    <row r="86" spans="1:28" ht="15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</row>
    <row r="87" spans="1:28" ht="15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</row>
    <row r="88" spans="1:28" ht="15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</row>
    <row r="89" spans="1:28" ht="15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</row>
    <row r="90" spans="1:28" ht="15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</row>
  </sheetData>
  <sheetProtection/>
  <mergeCells count="15">
    <mergeCell ref="A25:H25"/>
    <mergeCell ref="A21:C21"/>
    <mergeCell ref="A22:C22"/>
    <mergeCell ref="A23:C23"/>
    <mergeCell ref="A24:C24"/>
    <mergeCell ref="F1:G1"/>
    <mergeCell ref="A19:C19"/>
    <mergeCell ref="A3:G3"/>
    <mergeCell ref="A2:G2"/>
    <mergeCell ref="A20:C20"/>
    <mergeCell ref="A5:A6"/>
    <mergeCell ref="D5:F5"/>
    <mergeCell ref="A18:C18"/>
    <mergeCell ref="A7:G7"/>
    <mergeCell ref="A17:D17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rowBreaks count="1" manualBreakCount="1">
    <brk id="24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C15" sqref="C15"/>
    </sheetView>
  </sheetViews>
  <sheetFormatPr defaultColWidth="9.140625" defaultRowHeight="12"/>
  <cols>
    <col min="1" max="1" width="6.00390625" style="105" customWidth="1"/>
    <col min="2" max="2" width="73.421875" style="107" bestFit="1" customWidth="1"/>
    <col min="3" max="3" width="12.8515625" style="107" customWidth="1"/>
    <col min="4" max="4" width="10.7109375" style="107" customWidth="1"/>
    <col min="5" max="5" width="15.57421875" style="107" bestFit="1" customWidth="1"/>
    <col min="6" max="6" width="13.8515625" style="107" bestFit="1" customWidth="1"/>
    <col min="7" max="16384" width="9.140625" style="107" customWidth="1"/>
  </cols>
  <sheetData>
    <row r="1" spans="2:13" ht="15.75">
      <c r="B1" s="48"/>
      <c r="C1" s="420" t="s">
        <v>525</v>
      </c>
      <c r="D1" s="420"/>
      <c r="E1" s="48"/>
      <c r="F1" s="48"/>
      <c r="G1" s="48"/>
      <c r="H1" s="106"/>
      <c r="I1" s="106"/>
      <c r="J1" s="106"/>
      <c r="K1" s="106"/>
      <c r="L1" s="106"/>
      <c r="M1" s="106"/>
    </row>
    <row r="2" spans="1:13" ht="18.75">
      <c r="A2" s="419" t="s">
        <v>177</v>
      </c>
      <c r="B2" s="419"/>
      <c r="C2" s="419"/>
      <c r="D2" s="419"/>
      <c r="F2" s="48"/>
      <c r="G2" s="48"/>
      <c r="H2" s="106"/>
      <c r="I2" s="106"/>
      <c r="J2" s="106"/>
      <c r="K2" s="106"/>
      <c r="L2" s="106"/>
      <c r="M2" s="106"/>
    </row>
    <row r="3" spans="2:13" ht="15.75">
      <c r="B3" s="85"/>
      <c r="C3" s="48"/>
      <c r="D3" s="108" t="s">
        <v>27</v>
      </c>
      <c r="E3" s="48"/>
      <c r="F3" s="48"/>
      <c r="G3" s="48"/>
      <c r="H3" s="106"/>
      <c r="I3" s="106"/>
      <c r="J3" s="106"/>
      <c r="K3" s="106"/>
      <c r="L3" s="106"/>
      <c r="M3" s="106"/>
    </row>
    <row r="4" spans="1:13" ht="15.75">
      <c r="A4" s="417" t="s">
        <v>30</v>
      </c>
      <c r="B4" s="418"/>
      <c r="C4" s="109">
        <v>2014</v>
      </c>
      <c r="D4" s="109" t="s">
        <v>547</v>
      </c>
      <c r="F4" s="110"/>
      <c r="G4" s="48"/>
      <c r="H4" s="106"/>
      <c r="I4" s="106"/>
      <c r="J4" s="106"/>
      <c r="K4" s="106"/>
      <c r="L4" s="106"/>
      <c r="M4" s="106"/>
    </row>
    <row r="5" spans="1:13" ht="15.75">
      <c r="A5" s="111">
        <v>1</v>
      </c>
      <c r="B5" s="112" t="s">
        <v>178</v>
      </c>
      <c r="C5" s="88">
        <v>416092</v>
      </c>
      <c r="D5" s="88">
        <f>3692643-416092</f>
        <v>3276551</v>
      </c>
      <c r="F5" s="108"/>
      <c r="G5" s="108"/>
      <c r="H5" s="106"/>
      <c r="I5" s="106"/>
      <c r="J5" s="106"/>
      <c r="K5" s="106"/>
      <c r="L5" s="106"/>
      <c r="M5" s="106"/>
    </row>
    <row r="6" spans="1:13" ht="15.75">
      <c r="A6" s="111">
        <v>2</v>
      </c>
      <c r="B6" s="112" t="s">
        <v>179</v>
      </c>
      <c r="C6" s="88">
        <v>7807</v>
      </c>
      <c r="D6" s="88">
        <f>59698-7807</f>
        <v>51891</v>
      </c>
      <c r="F6" s="108"/>
      <c r="G6" s="113"/>
      <c r="H6" s="106"/>
      <c r="I6" s="106"/>
      <c r="J6" s="106"/>
      <c r="K6" s="106"/>
      <c r="L6" s="106"/>
      <c r="M6" s="106"/>
    </row>
    <row r="7" spans="1:13" ht="15.75">
      <c r="A7" s="111">
        <v>4</v>
      </c>
      <c r="B7" s="114" t="s">
        <v>180</v>
      </c>
      <c r="C7" s="88">
        <v>15000</v>
      </c>
      <c r="D7" s="88">
        <v>6250</v>
      </c>
      <c r="F7" s="108"/>
      <c r="G7" s="113"/>
      <c r="H7" s="106"/>
      <c r="I7" s="106"/>
      <c r="J7" s="106"/>
      <c r="K7" s="106"/>
      <c r="L7" s="106"/>
      <c r="M7" s="106"/>
    </row>
    <row r="8" spans="1:13" ht="15.75">
      <c r="A8" s="111">
        <v>5</v>
      </c>
      <c r="B8" s="114" t="s">
        <v>181</v>
      </c>
      <c r="C8" s="88">
        <v>4572</v>
      </c>
      <c r="D8" s="88">
        <f>31500-4572</f>
        <v>26928</v>
      </c>
      <c r="F8" s="108"/>
      <c r="G8" s="113"/>
      <c r="H8" s="106"/>
      <c r="I8" s="106"/>
      <c r="J8" s="106"/>
      <c r="K8" s="106"/>
      <c r="L8" s="106"/>
      <c r="M8" s="106"/>
    </row>
    <row r="9" spans="1:13" ht="15.75">
      <c r="A9" s="111">
        <v>6</v>
      </c>
      <c r="B9" s="114" t="s">
        <v>182</v>
      </c>
      <c r="C9" s="88">
        <v>7330</v>
      </c>
      <c r="D9" s="88">
        <f>16920-7330</f>
        <v>9590</v>
      </c>
      <c r="F9" s="108"/>
      <c r="G9" s="113"/>
      <c r="H9" s="106"/>
      <c r="I9" s="106"/>
      <c r="J9" s="106"/>
      <c r="K9" s="106"/>
      <c r="L9" s="106"/>
      <c r="M9" s="106"/>
    </row>
    <row r="10" spans="1:13" ht="15.75">
      <c r="A10" s="111">
        <v>7</v>
      </c>
      <c r="B10" s="114" t="s">
        <v>183</v>
      </c>
      <c r="C10" s="88">
        <v>563</v>
      </c>
      <c r="D10" s="88">
        <v>0</v>
      </c>
      <c r="F10" s="108"/>
      <c r="G10" s="113"/>
      <c r="H10" s="106"/>
      <c r="I10" s="106"/>
      <c r="J10" s="106"/>
      <c r="K10" s="106"/>
      <c r="L10" s="106"/>
      <c r="M10" s="106"/>
    </row>
    <row r="11" spans="1:13" ht="15.75">
      <c r="A11" s="111">
        <v>8</v>
      </c>
      <c r="B11" s="88" t="s">
        <v>184</v>
      </c>
      <c r="C11" s="88">
        <v>847884</v>
      </c>
      <c r="D11" s="88"/>
      <c r="F11" s="108"/>
      <c r="G11" s="113"/>
      <c r="H11" s="106"/>
      <c r="I11" s="106"/>
      <c r="J11" s="106"/>
      <c r="K11" s="106"/>
      <c r="L11" s="106"/>
      <c r="M11" s="106"/>
    </row>
    <row r="12" spans="1:13" ht="15.75">
      <c r="A12" s="111">
        <v>9</v>
      </c>
      <c r="B12" s="167" t="s">
        <v>250</v>
      </c>
      <c r="C12" s="88">
        <v>355</v>
      </c>
      <c r="D12" s="88">
        <v>355</v>
      </c>
      <c r="F12" s="108"/>
      <c r="G12" s="113"/>
      <c r="H12" s="106"/>
      <c r="I12" s="106"/>
      <c r="J12" s="106"/>
      <c r="K12" s="106"/>
      <c r="L12" s="106"/>
      <c r="M12" s="106"/>
    </row>
    <row r="13" spans="1:13" ht="15.75">
      <c r="A13" s="111">
        <v>10</v>
      </c>
      <c r="B13" s="167" t="s">
        <v>717</v>
      </c>
      <c r="C13" s="88">
        <v>10000</v>
      </c>
      <c r="D13" s="88"/>
      <c r="F13" s="108"/>
      <c r="G13" s="113"/>
      <c r="H13" s="106"/>
      <c r="I13" s="106"/>
      <c r="J13" s="106"/>
      <c r="K13" s="106"/>
      <c r="L13" s="106"/>
      <c r="M13" s="106"/>
    </row>
    <row r="14" spans="1:13" ht="15.75">
      <c r="A14" s="111">
        <v>11</v>
      </c>
      <c r="B14" s="167" t="s">
        <v>718</v>
      </c>
      <c r="C14" s="88">
        <v>2000</v>
      </c>
      <c r="D14" s="88"/>
      <c r="F14" s="108"/>
      <c r="G14" s="113"/>
      <c r="H14" s="106"/>
      <c r="I14" s="106"/>
      <c r="J14" s="106"/>
      <c r="K14" s="106"/>
      <c r="L14" s="106"/>
      <c r="M14" s="106"/>
    </row>
    <row r="15" spans="1:13" ht="15.75">
      <c r="A15" s="111"/>
      <c r="B15" s="104" t="s">
        <v>100</v>
      </c>
      <c r="C15" s="90">
        <f>SUM(C5:C14)</f>
        <v>1311603</v>
      </c>
      <c r="D15" s="90">
        <f>SUM(D5:D14)</f>
        <v>3371565</v>
      </c>
      <c r="F15" s="92"/>
      <c r="G15" s="48"/>
      <c r="H15" s="106"/>
      <c r="I15" s="106"/>
      <c r="J15" s="106"/>
      <c r="K15" s="106"/>
      <c r="L15" s="106"/>
      <c r="M15" s="106"/>
    </row>
    <row r="16" spans="2:13" ht="15.7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2:13" ht="15.7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2:13" ht="15.7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2:13" ht="15.7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2:13" ht="15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2:13" ht="15.7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2:13" ht="15.7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2:13" ht="15.7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2:13" ht="15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2:13" ht="15.7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2:13" ht="15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2:13" ht="15.7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2:13" ht="15.7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2:13" ht="15.7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2:13" ht="15.7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2:13" ht="15.7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2:13" ht="15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2:13" ht="15.7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2:13" ht="15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2:13" ht="15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2:13" ht="15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2:13" ht="15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13" ht="15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2:13" ht="15.7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2:13" ht="15.7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2:13" ht="15.7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2:13" ht="15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2:13" ht="15.7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</sheetData>
  <sheetProtection/>
  <mergeCells count="3">
    <mergeCell ref="A4:B4"/>
    <mergeCell ref="A2:D2"/>
    <mergeCell ref="C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 topLeftCell="A1">
      <selection activeCell="G19" sqref="G19"/>
    </sheetView>
  </sheetViews>
  <sheetFormatPr defaultColWidth="9.140625" defaultRowHeight="12"/>
  <cols>
    <col min="1" max="1" width="51.140625" style="198" customWidth="1"/>
    <col min="2" max="2" width="14.140625" style="198" hidden="1" customWidth="1"/>
    <col min="3" max="3" width="13.140625" style="198" hidden="1" customWidth="1"/>
    <col min="4" max="4" width="16.421875" style="198" hidden="1" customWidth="1"/>
    <col min="5" max="5" width="10.28125" style="198" customWidth="1"/>
    <col min="6" max="6" width="9.57421875" style="198" bestFit="1" customWidth="1"/>
    <col min="7" max="7" width="11.140625" style="198" bestFit="1" customWidth="1"/>
    <col min="8" max="8" width="9.57421875" style="198" bestFit="1" customWidth="1"/>
    <col min="9" max="9" width="10.140625" style="198" bestFit="1" customWidth="1"/>
    <col min="10" max="11" width="10.140625" style="198" customWidth="1"/>
    <col min="12" max="16384" width="9.140625" style="198" customWidth="1"/>
  </cols>
  <sheetData>
    <row r="1" spans="1:11" ht="16.5">
      <c r="A1" s="197"/>
      <c r="E1" s="199"/>
      <c r="F1" s="199"/>
      <c r="H1" s="200"/>
      <c r="I1" s="200"/>
      <c r="J1" s="200" t="s">
        <v>355</v>
      </c>
      <c r="K1" s="200"/>
    </row>
    <row r="2" ht="16.5">
      <c r="A2" s="200"/>
    </row>
    <row r="3" spans="1:11" ht="16.5">
      <c r="A3" s="421" t="s">
        <v>378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ht="16.5">
      <c r="A4" s="201"/>
      <c r="J4" s="202"/>
      <c r="K4" s="202" t="s">
        <v>356</v>
      </c>
    </row>
    <row r="5" spans="1:11" ht="16.5">
      <c r="A5" s="424" t="s">
        <v>357</v>
      </c>
      <c r="B5" s="425">
        <v>2012</v>
      </c>
      <c r="C5" s="425"/>
      <c r="D5" s="425"/>
      <c r="E5" s="425">
        <v>2013</v>
      </c>
      <c r="F5" s="425"/>
      <c r="G5" s="425"/>
      <c r="H5" s="425"/>
      <c r="I5" s="425"/>
      <c r="J5" s="425"/>
      <c r="K5" s="425"/>
    </row>
    <row r="6" spans="1:11" ht="16.5">
      <c r="A6" s="424"/>
      <c r="B6" s="194" t="s">
        <v>358</v>
      </c>
      <c r="C6" s="194" t="s">
        <v>359</v>
      </c>
      <c r="D6" s="194" t="s">
        <v>360</v>
      </c>
      <c r="E6" s="194" t="s">
        <v>474</v>
      </c>
      <c r="F6" s="194" t="s">
        <v>624</v>
      </c>
      <c r="G6" s="194" t="s">
        <v>475</v>
      </c>
      <c r="H6" s="194" t="s">
        <v>624</v>
      </c>
      <c r="I6" s="298" t="s">
        <v>360</v>
      </c>
      <c r="J6" s="194" t="s">
        <v>624</v>
      </c>
      <c r="K6" s="194" t="s">
        <v>360</v>
      </c>
    </row>
    <row r="7" spans="1:11" ht="16.5">
      <c r="A7" s="190" t="s">
        <v>361</v>
      </c>
      <c r="B7" s="190"/>
      <c r="C7" s="190">
        <v>117</v>
      </c>
      <c r="D7" s="190">
        <f aca="true" t="shared" si="0" ref="D7:D21">B7+C7</f>
        <v>117</v>
      </c>
      <c r="E7" s="190">
        <v>61</v>
      </c>
      <c r="F7" s="190"/>
      <c r="G7" s="190"/>
      <c r="H7" s="190"/>
      <c r="I7" s="299">
        <f aca="true" t="shared" si="1" ref="I7:I21">E7+G7</f>
        <v>61</v>
      </c>
      <c r="J7" s="190">
        <f>F7+H7</f>
        <v>0</v>
      </c>
      <c r="K7" s="190">
        <f>SUM(I7:J7)</f>
        <v>61</v>
      </c>
    </row>
    <row r="8" spans="1:11" ht="16.5">
      <c r="A8" s="190" t="s">
        <v>89</v>
      </c>
      <c r="B8" s="190"/>
      <c r="C8" s="190">
        <v>6</v>
      </c>
      <c r="D8" s="190">
        <f t="shared" si="0"/>
        <v>6</v>
      </c>
      <c r="E8" s="190">
        <v>5</v>
      </c>
      <c r="F8" s="190"/>
      <c r="G8" s="190"/>
      <c r="H8" s="190"/>
      <c r="I8" s="299">
        <f t="shared" si="1"/>
        <v>5</v>
      </c>
      <c r="J8" s="190">
        <f aca="true" t="shared" si="2" ref="J8:J21">F8+H8</f>
        <v>0</v>
      </c>
      <c r="K8" s="190">
        <f aca="true" t="shared" si="3" ref="K8:K27">SUM(I8:J8)</f>
        <v>5</v>
      </c>
    </row>
    <row r="9" spans="1:11" ht="16.5">
      <c r="A9" s="190" t="s">
        <v>362</v>
      </c>
      <c r="B9" s="190">
        <v>83</v>
      </c>
      <c r="C9" s="190">
        <v>58.5</v>
      </c>
      <c r="D9" s="190">
        <f t="shared" si="0"/>
        <v>141.5</v>
      </c>
      <c r="E9" s="190">
        <v>78</v>
      </c>
      <c r="F9" s="190">
        <v>-1</v>
      </c>
      <c r="G9" s="190">
        <v>55.5</v>
      </c>
      <c r="H9" s="190">
        <v>-1</v>
      </c>
      <c r="I9" s="299">
        <f t="shared" si="1"/>
        <v>133.5</v>
      </c>
      <c r="J9" s="190">
        <f t="shared" si="2"/>
        <v>-2</v>
      </c>
      <c r="K9" s="190">
        <f t="shared" si="3"/>
        <v>131.5</v>
      </c>
    </row>
    <row r="10" spans="1:11" ht="16.5">
      <c r="A10" s="190" t="s">
        <v>363</v>
      </c>
      <c r="B10" s="190">
        <v>60</v>
      </c>
      <c r="C10" s="190">
        <v>19</v>
      </c>
      <c r="D10" s="190">
        <f t="shared" si="0"/>
        <v>79</v>
      </c>
      <c r="E10" s="190"/>
      <c r="F10" s="190"/>
      <c r="G10" s="190"/>
      <c r="H10" s="190"/>
      <c r="I10" s="299">
        <f t="shared" si="1"/>
        <v>0</v>
      </c>
      <c r="J10" s="190">
        <f t="shared" si="2"/>
        <v>0</v>
      </c>
      <c r="K10" s="190">
        <f t="shared" si="3"/>
        <v>0</v>
      </c>
    </row>
    <row r="11" spans="1:11" ht="16.5">
      <c r="A11" s="190" t="s">
        <v>364</v>
      </c>
      <c r="B11" s="190">
        <v>118</v>
      </c>
      <c r="C11" s="190">
        <v>35</v>
      </c>
      <c r="D11" s="190">
        <f t="shared" si="0"/>
        <v>153</v>
      </c>
      <c r="E11" s="190"/>
      <c r="F11" s="190"/>
      <c r="G11" s="190"/>
      <c r="H11" s="190"/>
      <c r="I11" s="299">
        <f t="shared" si="1"/>
        <v>0</v>
      </c>
      <c r="J11" s="190">
        <f t="shared" si="2"/>
        <v>0</v>
      </c>
      <c r="K11" s="190">
        <f t="shared" si="3"/>
        <v>0</v>
      </c>
    </row>
    <row r="12" spans="1:11" ht="16.5">
      <c r="A12" s="190" t="s">
        <v>365</v>
      </c>
      <c r="B12" s="190">
        <v>61</v>
      </c>
      <c r="C12" s="190">
        <v>28</v>
      </c>
      <c r="D12" s="190">
        <f t="shared" si="0"/>
        <v>89</v>
      </c>
      <c r="E12" s="190"/>
      <c r="F12" s="190"/>
      <c r="G12" s="190"/>
      <c r="H12" s="190"/>
      <c r="I12" s="299">
        <f t="shared" si="1"/>
        <v>0</v>
      </c>
      <c r="J12" s="190">
        <f t="shared" si="2"/>
        <v>0</v>
      </c>
      <c r="K12" s="190">
        <f t="shared" si="3"/>
        <v>0</v>
      </c>
    </row>
    <row r="13" spans="1:11" ht="33">
      <c r="A13" s="203" t="s">
        <v>366</v>
      </c>
      <c r="B13" s="190">
        <v>11</v>
      </c>
      <c r="C13" s="190">
        <v>15.5</v>
      </c>
      <c r="D13" s="190">
        <f t="shared" si="0"/>
        <v>26.5</v>
      </c>
      <c r="E13" s="190">
        <v>11</v>
      </c>
      <c r="F13" s="190"/>
      <c r="G13" s="190">
        <v>15.5</v>
      </c>
      <c r="H13" s="190"/>
      <c r="I13" s="299">
        <f t="shared" si="1"/>
        <v>26.5</v>
      </c>
      <c r="J13" s="190">
        <f t="shared" si="2"/>
        <v>0</v>
      </c>
      <c r="K13" s="190">
        <f t="shared" si="3"/>
        <v>26.5</v>
      </c>
    </row>
    <row r="14" spans="1:11" ht="16.5">
      <c r="A14" s="204" t="s">
        <v>367</v>
      </c>
      <c r="B14" s="190"/>
      <c r="C14" s="190">
        <v>118.5</v>
      </c>
      <c r="D14" s="190">
        <f t="shared" si="0"/>
        <v>118.5</v>
      </c>
      <c r="E14" s="189">
        <v>84.5</v>
      </c>
      <c r="F14" s="189"/>
      <c r="G14" s="189">
        <v>21</v>
      </c>
      <c r="H14" s="189"/>
      <c r="I14" s="300">
        <f t="shared" si="1"/>
        <v>105.5</v>
      </c>
      <c r="J14" s="190">
        <f t="shared" si="2"/>
        <v>0</v>
      </c>
      <c r="K14" s="190">
        <f t="shared" si="3"/>
        <v>105.5</v>
      </c>
    </row>
    <row r="15" spans="1:11" ht="16.5">
      <c r="A15" s="190" t="s">
        <v>368</v>
      </c>
      <c r="B15" s="190">
        <v>54</v>
      </c>
      <c r="C15" s="190">
        <v>13</v>
      </c>
      <c r="D15" s="190">
        <f t="shared" si="0"/>
        <v>67</v>
      </c>
      <c r="E15" s="190"/>
      <c r="F15" s="190"/>
      <c r="G15" s="190"/>
      <c r="H15" s="190"/>
      <c r="I15" s="299">
        <f t="shared" si="1"/>
        <v>0</v>
      </c>
      <c r="J15" s="190">
        <f t="shared" si="2"/>
        <v>0</v>
      </c>
      <c r="K15" s="190">
        <f t="shared" si="3"/>
        <v>0</v>
      </c>
    </row>
    <row r="16" spans="1:11" ht="16.5">
      <c r="A16" s="190" t="s">
        <v>369</v>
      </c>
      <c r="B16" s="190">
        <v>225</v>
      </c>
      <c r="C16" s="190">
        <v>98</v>
      </c>
      <c r="D16" s="190">
        <f t="shared" si="0"/>
        <v>323</v>
      </c>
      <c r="E16" s="190"/>
      <c r="F16" s="190"/>
      <c r="G16" s="190"/>
      <c r="H16" s="190"/>
      <c r="I16" s="299">
        <f t="shared" si="1"/>
        <v>0</v>
      </c>
      <c r="J16" s="190">
        <f t="shared" si="2"/>
        <v>0</v>
      </c>
      <c r="K16" s="190">
        <f t="shared" si="3"/>
        <v>0</v>
      </c>
    </row>
    <row r="17" spans="1:11" ht="16.5">
      <c r="A17" s="190" t="s">
        <v>370</v>
      </c>
      <c r="B17" s="190"/>
      <c r="C17" s="190">
        <f>96-1</f>
        <v>95</v>
      </c>
      <c r="D17" s="190">
        <f t="shared" si="0"/>
        <v>95</v>
      </c>
      <c r="E17" s="189"/>
      <c r="F17" s="189"/>
      <c r="G17" s="189">
        <v>108</v>
      </c>
      <c r="H17" s="189"/>
      <c r="I17" s="300">
        <f t="shared" si="1"/>
        <v>108</v>
      </c>
      <c r="J17" s="190">
        <f t="shared" si="2"/>
        <v>0</v>
      </c>
      <c r="K17" s="190">
        <f t="shared" si="3"/>
        <v>108</v>
      </c>
    </row>
    <row r="18" spans="1:11" ht="16.5">
      <c r="A18" s="190" t="s">
        <v>371</v>
      </c>
      <c r="B18" s="190"/>
      <c r="C18" s="190">
        <v>244</v>
      </c>
      <c r="D18" s="190">
        <f t="shared" si="0"/>
        <v>244</v>
      </c>
      <c r="E18" s="190"/>
      <c r="F18" s="190"/>
      <c r="G18" s="190"/>
      <c r="H18" s="190"/>
      <c r="I18" s="299">
        <f t="shared" si="1"/>
        <v>0</v>
      </c>
      <c r="J18" s="190">
        <f t="shared" si="2"/>
        <v>0</v>
      </c>
      <c r="K18" s="190">
        <f t="shared" si="3"/>
        <v>0</v>
      </c>
    </row>
    <row r="19" spans="1:11" ht="16.5">
      <c r="A19" s="190" t="s">
        <v>479</v>
      </c>
      <c r="B19" s="190"/>
      <c r="C19" s="190"/>
      <c r="D19" s="190"/>
      <c r="E19" s="189">
        <v>4</v>
      </c>
      <c r="F19" s="189"/>
      <c r="G19" s="189">
        <v>4</v>
      </c>
      <c r="H19" s="189"/>
      <c r="I19" s="300">
        <f t="shared" si="1"/>
        <v>8</v>
      </c>
      <c r="J19" s="190">
        <f t="shared" si="2"/>
        <v>0</v>
      </c>
      <c r="K19" s="190">
        <f t="shared" si="3"/>
        <v>8</v>
      </c>
    </row>
    <row r="20" spans="1:11" ht="16.5">
      <c r="A20" s="190" t="s">
        <v>480</v>
      </c>
      <c r="B20" s="190"/>
      <c r="C20" s="190"/>
      <c r="D20" s="190"/>
      <c r="E20" s="190">
        <v>16</v>
      </c>
      <c r="F20" s="190"/>
      <c r="G20" s="190">
        <v>1</v>
      </c>
      <c r="H20" s="190"/>
      <c r="I20" s="299">
        <f t="shared" si="1"/>
        <v>17</v>
      </c>
      <c r="J20" s="190">
        <f t="shared" si="2"/>
        <v>0</v>
      </c>
      <c r="K20" s="190">
        <f t="shared" si="3"/>
        <v>17</v>
      </c>
    </row>
    <row r="21" spans="1:11" ht="16.5">
      <c r="A21" s="190" t="s">
        <v>372</v>
      </c>
      <c r="B21" s="190"/>
      <c r="C21" s="190">
        <v>146</v>
      </c>
      <c r="D21" s="190">
        <f t="shared" si="0"/>
        <v>146</v>
      </c>
      <c r="E21" s="190">
        <v>93</v>
      </c>
      <c r="F21" s="190"/>
      <c r="G21" s="190">
        <v>76</v>
      </c>
      <c r="H21" s="190"/>
      <c r="I21" s="299">
        <f t="shared" si="1"/>
        <v>169</v>
      </c>
      <c r="J21" s="190">
        <f t="shared" si="2"/>
        <v>0</v>
      </c>
      <c r="K21" s="190">
        <f t="shared" si="3"/>
        <v>169</v>
      </c>
    </row>
    <row r="22" spans="1:11" s="205" customFormat="1" ht="16.5">
      <c r="A22" s="195" t="s">
        <v>100</v>
      </c>
      <c r="B22" s="196">
        <f>SUM(B7:B21)</f>
        <v>612</v>
      </c>
      <c r="C22" s="196">
        <f>SUM(C7:C21)</f>
        <v>993.5</v>
      </c>
      <c r="D22" s="196">
        <f>SUM(D7:D21)</f>
        <v>1605.5</v>
      </c>
      <c r="E22" s="196">
        <f>SUM(E7:E21)</f>
        <v>352.5</v>
      </c>
      <c r="F22" s="196">
        <f aca="true" t="shared" si="4" ref="F22:K22">SUM(F7:F21)</f>
        <v>-1</v>
      </c>
      <c r="G22" s="196">
        <f t="shared" si="4"/>
        <v>281</v>
      </c>
      <c r="H22" s="196">
        <f t="shared" si="4"/>
        <v>-1</v>
      </c>
      <c r="I22" s="196">
        <f t="shared" si="4"/>
        <v>633.5</v>
      </c>
      <c r="J22" s="196">
        <f t="shared" si="4"/>
        <v>-2</v>
      </c>
      <c r="K22" s="196">
        <f t="shared" si="4"/>
        <v>631.5</v>
      </c>
    </row>
    <row r="23" spans="1:11" ht="16.5">
      <c r="A23" s="422" t="s">
        <v>373</v>
      </c>
      <c r="B23" s="423"/>
      <c r="C23" s="423"/>
      <c r="D23" s="423"/>
      <c r="E23" s="423"/>
      <c r="F23" s="423"/>
      <c r="G23" s="423"/>
      <c r="H23" s="423"/>
      <c r="I23" s="423"/>
      <c r="J23" s="194"/>
      <c r="K23" s="190"/>
    </row>
    <row r="24" spans="1:11" ht="16.5">
      <c r="A24" s="189" t="s">
        <v>374</v>
      </c>
      <c r="B24" s="190"/>
      <c r="C24" s="189">
        <v>3</v>
      </c>
      <c r="D24" s="190">
        <f>SUM(B24:C24)</f>
        <v>3</v>
      </c>
      <c r="E24" s="190">
        <v>2</v>
      </c>
      <c r="F24" s="190"/>
      <c r="G24" s="190">
        <v>0</v>
      </c>
      <c r="H24" s="190"/>
      <c r="I24" s="299">
        <f>SUM(E24:G24)</f>
        <v>2</v>
      </c>
      <c r="J24" s="190"/>
      <c r="K24" s="190">
        <f t="shared" si="3"/>
        <v>2</v>
      </c>
    </row>
    <row r="25" spans="1:11" ht="16.5">
      <c r="A25" s="189" t="s">
        <v>375</v>
      </c>
      <c r="B25" s="190"/>
      <c r="C25" s="189">
        <v>12</v>
      </c>
      <c r="D25" s="190">
        <f>SUM(B25:C25)</f>
        <v>12</v>
      </c>
      <c r="E25" s="190"/>
      <c r="F25" s="190"/>
      <c r="G25" s="190">
        <v>12</v>
      </c>
      <c r="H25" s="190"/>
      <c r="I25" s="299">
        <f>SUM(E25:G25)</f>
        <v>12</v>
      </c>
      <c r="J25" s="190"/>
      <c r="K25" s="190">
        <f t="shared" si="3"/>
        <v>12</v>
      </c>
    </row>
    <row r="26" spans="1:11" ht="16.5">
      <c r="A26" s="189" t="s">
        <v>377</v>
      </c>
      <c r="B26" s="190"/>
      <c r="C26" s="190">
        <v>6</v>
      </c>
      <c r="D26" s="190">
        <f>SUM(B26:C26)</f>
        <v>6</v>
      </c>
      <c r="E26" s="190"/>
      <c r="F26" s="190"/>
      <c r="G26" s="190">
        <v>5</v>
      </c>
      <c r="H26" s="190"/>
      <c r="I26" s="299">
        <f>SUM(E26:G26)</f>
        <v>5</v>
      </c>
      <c r="J26" s="190"/>
      <c r="K26" s="190">
        <f t="shared" si="3"/>
        <v>5</v>
      </c>
    </row>
    <row r="27" spans="1:11" ht="16.5">
      <c r="A27" s="191" t="s">
        <v>476</v>
      </c>
      <c r="B27" s="190"/>
      <c r="C27" s="190">
        <v>150</v>
      </c>
      <c r="D27" s="190">
        <f>SUM(B27:C27)</f>
        <v>150</v>
      </c>
      <c r="E27" s="190"/>
      <c r="F27" s="190"/>
      <c r="G27" s="190">
        <v>170</v>
      </c>
      <c r="H27" s="190"/>
      <c r="I27" s="299">
        <f>SUM(E27:G27)</f>
        <v>170</v>
      </c>
      <c r="J27" s="190"/>
      <c r="K27" s="190">
        <f t="shared" si="3"/>
        <v>170</v>
      </c>
    </row>
    <row r="28" spans="1:11" ht="16.5">
      <c r="A28" s="192" t="s">
        <v>100</v>
      </c>
      <c r="B28" s="192"/>
      <c r="C28" s="192">
        <f>SUM(C24:C27)</f>
        <v>171</v>
      </c>
      <c r="D28" s="192">
        <f>SUM(D24:D27)</f>
        <v>171</v>
      </c>
      <c r="E28" s="192">
        <f>SUM(E24:E27)</f>
        <v>2</v>
      </c>
      <c r="F28" s="192"/>
      <c r="G28" s="192">
        <f>SUM(G24:G27)</f>
        <v>187</v>
      </c>
      <c r="H28" s="192"/>
      <c r="I28" s="301">
        <f>SUM(I24:I27)</f>
        <v>189</v>
      </c>
      <c r="J28" s="301">
        <f>SUM(J24:J27)</f>
        <v>0</v>
      </c>
      <c r="K28" s="301">
        <f>SUM(K24:K27)</f>
        <v>189</v>
      </c>
    </row>
  </sheetData>
  <sheetProtection/>
  <mergeCells count="5">
    <mergeCell ref="A3:K3"/>
    <mergeCell ref="A23:I23"/>
    <mergeCell ref="A5:A6"/>
    <mergeCell ref="B5:D5"/>
    <mergeCell ref="E5:K5"/>
  </mergeCells>
  <printOptions horizontalCentered="1" vertic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workbookViewId="0" topLeftCell="C16">
      <selection activeCell="N33" sqref="N33"/>
    </sheetView>
  </sheetViews>
  <sheetFormatPr defaultColWidth="9.140625" defaultRowHeight="12"/>
  <cols>
    <col min="1" max="1" width="60.421875" style="85" bestFit="1" customWidth="1"/>
    <col min="2" max="2" width="12.7109375" style="225" customWidth="1"/>
    <col min="3" max="3" width="9.421875" style="225" customWidth="1"/>
    <col min="4" max="4" width="10.140625" style="225" customWidth="1"/>
    <col min="5" max="5" width="11.28125" style="225" customWidth="1"/>
    <col min="6" max="6" width="9.421875" style="225" customWidth="1"/>
    <col min="7" max="7" width="10.140625" style="225" customWidth="1"/>
    <col min="8" max="8" width="12.421875" style="225" customWidth="1"/>
    <col min="9" max="9" width="10.00390625" style="225" customWidth="1"/>
    <col min="10" max="11" width="10.140625" style="225" customWidth="1"/>
    <col min="12" max="12" width="10.140625" style="225" bestFit="1" customWidth="1"/>
    <col min="13" max="14" width="10.57421875" style="225" customWidth="1"/>
    <col min="15" max="15" width="11.28125" style="225" bestFit="1" customWidth="1"/>
    <col min="16" max="16" width="12.140625" style="225" bestFit="1" customWidth="1"/>
    <col min="17" max="17" width="9.140625" style="225" customWidth="1"/>
    <col min="18" max="16384" width="9.140625" style="85" customWidth="1"/>
  </cols>
  <sheetData>
    <row r="1" spans="13:14" ht="15.75">
      <c r="M1" s="426" t="s">
        <v>251</v>
      </c>
      <c r="N1" s="426"/>
    </row>
    <row r="2" spans="1:14" ht="15.75">
      <c r="A2" s="427" t="s">
        <v>379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ht="15.75">
      <c r="N3" s="225" t="s">
        <v>27</v>
      </c>
    </row>
    <row r="4" spans="1:14" ht="33" customHeight="1">
      <c r="A4" s="428" t="s">
        <v>236</v>
      </c>
      <c r="B4" s="431" t="s">
        <v>648</v>
      </c>
      <c r="C4" s="227" t="s">
        <v>237</v>
      </c>
      <c r="D4" s="227" t="s">
        <v>238</v>
      </c>
      <c r="E4" s="227" t="s">
        <v>239</v>
      </c>
      <c r="F4" s="227" t="s">
        <v>240</v>
      </c>
      <c r="G4" s="227" t="s">
        <v>241</v>
      </c>
      <c r="H4" s="227" t="s">
        <v>242</v>
      </c>
      <c r="I4" s="227" t="s">
        <v>243</v>
      </c>
      <c r="J4" s="227" t="s">
        <v>244</v>
      </c>
      <c r="K4" s="227" t="s">
        <v>245</v>
      </c>
      <c r="L4" s="227" t="s">
        <v>246</v>
      </c>
      <c r="M4" s="227" t="s">
        <v>247</v>
      </c>
      <c r="N4" s="227" t="s">
        <v>248</v>
      </c>
    </row>
    <row r="5" spans="1:14" ht="15.75">
      <c r="A5" s="429"/>
      <c r="B5" s="431"/>
      <c r="C5" s="430" t="s">
        <v>249</v>
      </c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</row>
    <row r="6" spans="1:14" ht="15.75">
      <c r="A6" s="224" t="s">
        <v>0</v>
      </c>
      <c r="B6" s="226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6" ht="15.75">
      <c r="A7" s="9" t="s">
        <v>1</v>
      </c>
      <c r="B7" s="9">
        <v>956423</v>
      </c>
      <c r="C7" s="229">
        <v>78785</v>
      </c>
      <c r="D7" s="229">
        <v>78785</v>
      </c>
      <c r="E7" s="229">
        <v>78785</v>
      </c>
      <c r="F7" s="229">
        <v>78785</v>
      </c>
      <c r="G7" s="229">
        <v>78785</v>
      </c>
      <c r="H7" s="229">
        <v>78785</v>
      </c>
      <c r="I7" s="229">
        <v>78785</v>
      </c>
      <c r="J7" s="229">
        <v>78788</v>
      </c>
      <c r="K7" s="229">
        <v>78785</v>
      </c>
      <c r="L7" s="229">
        <v>78785</v>
      </c>
      <c r="M7" s="229">
        <v>81785</v>
      </c>
      <c r="N7" s="229">
        <v>86785</v>
      </c>
      <c r="O7" s="230">
        <f aca="true" t="shared" si="0" ref="O7:O40">SUM(C7:N7)</f>
        <v>956423</v>
      </c>
      <c r="P7" s="230">
        <f aca="true" t="shared" si="1" ref="P7:P38">B7-O7</f>
        <v>0</v>
      </c>
    </row>
    <row r="8" spans="1:16" ht="15.75">
      <c r="A8" s="9" t="s">
        <v>2</v>
      </c>
      <c r="B8" s="9">
        <f>főösszesítő!H8</f>
        <v>1292880</v>
      </c>
      <c r="C8" s="229"/>
      <c r="D8" s="229"/>
      <c r="E8" s="229">
        <f>44000+520000</f>
        <v>564000</v>
      </c>
      <c r="F8" s="229">
        <v>69775</v>
      </c>
      <c r="G8" s="229"/>
      <c r="H8" s="229"/>
      <c r="I8" s="229"/>
      <c r="J8" s="229"/>
      <c r="K8" s="229">
        <v>509457</v>
      </c>
      <c r="L8" s="229"/>
      <c r="M8" s="229">
        <v>24348</v>
      </c>
      <c r="N8" s="229">
        <v>125300</v>
      </c>
      <c r="O8" s="230">
        <f t="shared" si="0"/>
        <v>1292880</v>
      </c>
      <c r="P8" s="230">
        <f t="shared" si="1"/>
        <v>0</v>
      </c>
    </row>
    <row r="9" spans="1:16" ht="15.75">
      <c r="A9" s="9" t="s">
        <v>490</v>
      </c>
      <c r="B9" s="9">
        <v>1676601</v>
      </c>
      <c r="C9" s="229">
        <v>130722</v>
      </c>
      <c r="D9" s="229">
        <v>130722</v>
      </c>
      <c r="E9" s="229">
        <v>130722</v>
      </c>
      <c r="F9" s="229">
        <v>130722</v>
      </c>
      <c r="G9" s="229">
        <v>130722</v>
      </c>
      <c r="H9" s="229">
        <v>130722</v>
      </c>
      <c r="I9" s="229">
        <v>130722</v>
      </c>
      <c r="J9" s="229">
        <v>130723</v>
      </c>
      <c r="K9" s="229">
        <v>130722</v>
      </c>
      <c r="L9" s="229">
        <v>130722</v>
      </c>
      <c r="M9" s="229">
        <v>141161</v>
      </c>
      <c r="N9" s="229">
        <v>228219</v>
      </c>
      <c r="O9" s="230">
        <f t="shared" si="0"/>
        <v>1676601</v>
      </c>
      <c r="P9" s="230">
        <f t="shared" si="1"/>
        <v>0</v>
      </c>
    </row>
    <row r="10" spans="1:16" ht="15.75">
      <c r="A10" s="9" t="s">
        <v>7</v>
      </c>
      <c r="B10" s="9">
        <v>624680</v>
      </c>
      <c r="C10" s="229">
        <v>18518</v>
      </c>
      <c r="D10" s="229">
        <v>18518</v>
      </c>
      <c r="E10" s="229">
        <v>18518</v>
      </c>
      <c r="F10" s="229">
        <v>18518</v>
      </c>
      <c r="G10" s="229">
        <v>18518</v>
      </c>
      <c r="H10" s="229">
        <v>18518</v>
      </c>
      <c r="I10" s="229">
        <v>18518</v>
      </c>
      <c r="J10" s="229">
        <v>327473</v>
      </c>
      <c r="K10" s="229">
        <v>18518</v>
      </c>
      <c r="L10" s="229">
        <v>18518</v>
      </c>
      <c r="M10" s="229">
        <v>57964</v>
      </c>
      <c r="N10" s="229">
        <v>72581</v>
      </c>
      <c r="O10" s="230">
        <f t="shared" si="0"/>
        <v>624680</v>
      </c>
      <c r="P10" s="230">
        <f t="shared" si="1"/>
        <v>0</v>
      </c>
    </row>
    <row r="11" spans="1:16" ht="15.75">
      <c r="A11" s="9" t="s">
        <v>353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>
        <f t="shared" si="0"/>
        <v>0</v>
      </c>
      <c r="P11" s="230">
        <f t="shared" si="1"/>
        <v>0</v>
      </c>
    </row>
    <row r="12" spans="1:16" ht="15.75">
      <c r="A12" s="8" t="s">
        <v>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30">
        <f t="shared" si="0"/>
        <v>0</v>
      </c>
      <c r="P12" s="230">
        <f t="shared" si="1"/>
        <v>0</v>
      </c>
    </row>
    <row r="13" spans="1:16" ht="15.75">
      <c r="A13" s="9" t="s">
        <v>10</v>
      </c>
      <c r="B13" s="229">
        <f>főösszesítő!H26</f>
        <v>597602</v>
      </c>
      <c r="C13" s="229">
        <v>41000</v>
      </c>
      <c r="D13" s="229"/>
      <c r="E13" s="229">
        <v>32000</v>
      </c>
      <c r="F13" s="229">
        <v>52000</v>
      </c>
      <c r="G13" s="229">
        <v>106000</v>
      </c>
      <c r="H13" s="229">
        <v>38000</v>
      </c>
      <c r="I13" s="229">
        <v>26000</v>
      </c>
      <c r="J13" s="229">
        <v>125000</v>
      </c>
      <c r="K13" s="229"/>
      <c r="L13" s="229">
        <v>44847</v>
      </c>
      <c r="M13" s="229">
        <v>14755</v>
      </c>
      <c r="N13" s="229">
        <v>118000</v>
      </c>
      <c r="O13" s="230">
        <f t="shared" si="0"/>
        <v>597602</v>
      </c>
      <c r="P13" s="230">
        <f t="shared" si="1"/>
        <v>0</v>
      </c>
    </row>
    <row r="14" spans="1:16" ht="15.75">
      <c r="A14" s="9" t="s">
        <v>14</v>
      </c>
      <c r="B14" s="229">
        <v>3638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>
        <v>434</v>
      </c>
      <c r="N14" s="229">
        <v>3204</v>
      </c>
      <c r="O14" s="230">
        <f t="shared" si="0"/>
        <v>3638</v>
      </c>
      <c r="P14" s="230">
        <f t="shared" si="1"/>
        <v>0</v>
      </c>
    </row>
    <row r="15" spans="1:16" ht="15.75">
      <c r="A15" s="9" t="s">
        <v>17</v>
      </c>
      <c r="B15" s="229">
        <v>2040547</v>
      </c>
      <c r="C15" s="229">
        <v>11500</v>
      </c>
      <c r="D15" s="229">
        <v>31000</v>
      </c>
      <c r="E15" s="229"/>
      <c r="F15" s="229">
        <v>167964</v>
      </c>
      <c r="G15" s="229">
        <v>115057</v>
      </c>
      <c r="H15" s="229">
        <v>223311</v>
      </c>
      <c r="I15" s="229">
        <v>263000</v>
      </c>
      <c r="J15" s="229">
        <v>410422</v>
      </c>
      <c r="K15" s="229"/>
      <c r="L15" s="229">
        <v>320000</v>
      </c>
      <c r="M15" s="229">
        <v>71588</v>
      </c>
      <c r="N15" s="229">
        <v>426705</v>
      </c>
      <c r="O15" s="230">
        <f t="shared" si="0"/>
        <v>2040547</v>
      </c>
      <c r="P15" s="230">
        <f t="shared" si="1"/>
        <v>0</v>
      </c>
    </row>
    <row r="16" spans="1:16" ht="15.75">
      <c r="A16" s="8" t="s">
        <v>530</v>
      </c>
      <c r="B16" s="229">
        <f>főösszesítő!H45</f>
        <v>1118734</v>
      </c>
      <c r="C16" s="229">
        <v>267867</v>
      </c>
      <c r="D16" s="229">
        <v>232793</v>
      </c>
      <c r="E16" s="229">
        <v>4341</v>
      </c>
      <c r="F16" s="229">
        <v>31642</v>
      </c>
      <c r="G16" s="229">
        <v>53417</v>
      </c>
      <c r="H16" s="229"/>
      <c r="I16" s="229"/>
      <c r="J16" s="229">
        <v>20224</v>
      </c>
      <c r="K16" s="229"/>
      <c r="L16" s="229">
        <v>14437</v>
      </c>
      <c r="M16" s="229">
        <v>119835</v>
      </c>
      <c r="N16" s="229">
        <v>374178</v>
      </c>
      <c r="O16" s="230">
        <f t="shared" si="0"/>
        <v>1118734</v>
      </c>
      <c r="P16" s="230">
        <f t="shared" si="1"/>
        <v>0</v>
      </c>
    </row>
    <row r="17" spans="1:16" ht="15.75">
      <c r="A17" s="90" t="s">
        <v>84</v>
      </c>
      <c r="B17" s="231">
        <f>SUM(B7:B16)</f>
        <v>8311105</v>
      </c>
      <c r="C17" s="231">
        <f aca="true" t="shared" si="2" ref="C17:N17">SUM(C7:C16)</f>
        <v>548392</v>
      </c>
      <c r="D17" s="231">
        <f t="shared" si="2"/>
        <v>491818</v>
      </c>
      <c r="E17" s="231">
        <f t="shared" si="2"/>
        <v>828366</v>
      </c>
      <c r="F17" s="231">
        <f t="shared" si="2"/>
        <v>549406</v>
      </c>
      <c r="G17" s="231">
        <f t="shared" si="2"/>
        <v>502499</v>
      </c>
      <c r="H17" s="231">
        <f t="shared" si="2"/>
        <v>489336</v>
      </c>
      <c r="I17" s="231">
        <f t="shared" si="2"/>
        <v>517025</v>
      </c>
      <c r="J17" s="231">
        <f t="shared" si="2"/>
        <v>1092630</v>
      </c>
      <c r="K17" s="231">
        <f t="shared" si="2"/>
        <v>737482</v>
      </c>
      <c r="L17" s="231">
        <f t="shared" si="2"/>
        <v>607309</v>
      </c>
      <c r="M17" s="231">
        <f t="shared" si="2"/>
        <v>511870</v>
      </c>
      <c r="N17" s="231">
        <f t="shared" si="2"/>
        <v>1434972</v>
      </c>
      <c r="O17" s="230">
        <f t="shared" si="0"/>
        <v>8311105</v>
      </c>
      <c r="P17" s="230">
        <f t="shared" si="1"/>
        <v>0</v>
      </c>
    </row>
    <row r="18" spans="1:16" ht="15.75">
      <c r="A18" s="224" t="s">
        <v>0</v>
      </c>
      <c r="B18" s="231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30">
        <f t="shared" si="1"/>
        <v>0</v>
      </c>
    </row>
    <row r="19" spans="1:16" ht="15.75">
      <c r="A19" s="9" t="s">
        <v>35</v>
      </c>
      <c r="B19" s="9">
        <v>1272330</v>
      </c>
      <c r="C19" s="229">
        <v>101164</v>
      </c>
      <c r="D19" s="229">
        <v>101164</v>
      </c>
      <c r="E19" s="229">
        <v>101164</v>
      </c>
      <c r="F19" s="229">
        <v>101164</v>
      </c>
      <c r="G19" s="229">
        <v>101164</v>
      </c>
      <c r="H19" s="229">
        <v>101164</v>
      </c>
      <c r="I19" s="229">
        <v>101164</v>
      </c>
      <c r="J19" s="229">
        <v>120142</v>
      </c>
      <c r="K19" s="229">
        <v>101164</v>
      </c>
      <c r="L19" s="229">
        <v>99160</v>
      </c>
      <c r="M19" s="229">
        <v>135190</v>
      </c>
      <c r="N19" s="229">
        <v>108526</v>
      </c>
      <c r="O19" s="230">
        <f t="shared" si="0"/>
        <v>1272330</v>
      </c>
      <c r="P19" s="230">
        <f t="shared" si="1"/>
        <v>0</v>
      </c>
    </row>
    <row r="20" spans="1:16" ht="15.75">
      <c r="A20" s="9" t="s">
        <v>199</v>
      </c>
      <c r="B20" s="9">
        <v>322106</v>
      </c>
      <c r="C20" s="229">
        <v>26189</v>
      </c>
      <c r="D20" s="229">
        <v>26189</v>
      </c>
      <c r="E20" s="229">
        <v>26189</v>
      </c>
      <c r="F20" s="229">
        <v>26189</v>
      </c>
      <c r="G20" s="229">
        <v>26189</v>
      </c>
      <c r="H20" s="229">
        <v>26189</v>
      </c>
      <c r="I20" s="229">
        <v>26189</v>
      </c>
      <c r="J20" s="229">
        <v>31048</v>
      </c>
      <c r="K20" s="229">
        <v>26189</v>
      </c>
      <c r="L20" s="229">
        <v>23492</v>
      </c>
      <c r="M20" s="229">
        <v>27968</v>
      </c>
      <c r="N20" s="229">
        <v>30086</v>
      </c>
      <c r="O20" s="230">
        <f t="shared" si="0"/>
        <v>322106</v>
      </c>
      <c r="P20" s="230">
        <f t="shared" si="1"/>
        <v>0</v>
      </c>
    </row>
    <row r="21" spans="1:16" ht="15.75">
      <c r="A21" s="9" t="s">
        <v>36</v>
      </c>
      <c r="B21" s="9">
        <v>2070560</v>
      </c>
      <c r="C21" s="229">
        <v>159563</v>
      </c>
      <c r="D21" s="229">
        <v>159563</v>
      </c>
      <c r="E21" s="229">
        <v>159563</v>
      </c>
      <c r="F21" s="229">
        <v>159563</v>
      </c>
      <c r="G21" s="229">
        <v>159563</v>
      </c>
      <c r="H21" s="229">
        <v>159563</v>
      </c>
      <c r="I21" s="229">
        <v>159563</v>
      </c>
      <c r="J21" s="229">
        <v>159559</v>
      </c>
      <c r="K21" s="229">
        <v>159563</v>
      </c>
      <c r="L21" s="229">
        <v>162260</v>
      </c>
      <c r="M21" s="229">
        <v>210251</v>
      </c>
      <c r="N21" s="229">
        <v>261986</v>
      </c>
      <c r="O21" s="230">
        <f t="shared" si="0"/>
        <v>2070560</v>
      </c>
      <c r="P21" s="230">
        <f t="shared" si="1"/>
        <v>0</v>
      </c>
    </row>
    <row r="22" spans="1:16" ht="15.75">
      <c r="A22" s="9" t="s">
        <v>510</v>
      </c>
      <c r="B22" s="9">
        <f>főösszesítő!R10</f>
        <v>292547</v>
      </c>
      <c r="C22" s="229">
        <v>75312</v>
      </c>
      <c r="D22" s="229"/>
      <c r="E22" s="229">
        <v>46178</v>
      </c>
      <c r="F22" s="229"/>
      <c r="G22" s="229"/>
      <c r="H22" s="229">
        <v>80252</v>
      </c>
      <c r="I22" s="229"/>
      <c r="J22" s="229"/>
      <c r="K22" s="229">
        <v>79000</v>
      </c>
      <c r="L22" s="229"/>
      <c r="M22" s="229"/>
      <c r="N22" s="229">
        <v>11805</v>
      </c>
      <c r="O22" s="230">
        <f t="shared" si="0"/>
        <v>292547</v>
      </c>
      <c r="P22" s="230">
        <f t="shared" si="1"/>
        <v>0</v>
      </c>
    </row>
    <row r="23" spans="1:16" ht="15.75">
      <c r="A23" s="9" t="s">
        <v>511</v>
      </c>
      <c r="B23" s="9">
        <f>főösszesítő!R11</f>
        <v>35213</v>
      </c>
      <c r="C23" s="229"/>
      <c r="D23" s="229"/>
      <c r="E23" s="229">
        <v>8803</v>
      </c>
      <c r="F23" s="229"/>
      <c r="G23" s="229"/>
      <c r="H23" s="229">
        <v>8804</v>
      </c>
      <c r="I23" s="229"/>
      <c r="J23" s="229"/>
      <c r="K23" s="229">
        <v>8803</v>
      </c>
      <c r="L23" s="229"/>
      <c r="M23" s="229"/>
      <c r="N23" s="229">
        <v>8803</v>
      </c>
      <c r="O23" s="230">
        <f t="shared" si="0"/>
        <v>35213</v>
      </c>
      <c r="P23" s="230">
        <f t="shared" si="1"/>
        <v>0</v>
      </c>
    </row>
    <row r="24" spans="1:16" ht="15.75">
      <c r="A24" s="9" t="s">
        <v>37</v>
      </c>
      <c r="B24" s="9">
        <v>14847</v>
      </c>
      <c r="C24" s="229">
        <v>31</v>
      </c>
      <c r="D24" s="229">
        <v>31</v>
      </c>
      <c r="E24" s="229">
        <v>31</v>
      </c>
      <c r="F24" s="229">
        <v>31</v>
      </c>
      <c r="G24" s="229">
        <v>31</v>
      </c>
      <c r="H24" s="229">
        <v>31</v>
      </c>
      <c r="I24" s="229">
        <v>31</v>
      </c>
      <c r="J24" s="229">
        <v>32</v>
      </c>
      <c r="K24" s="229">
        <v>31</v>
      </c>
      <c r="L24" s="229">
        <v>31</v>
      </c>
      <c r="M24" s="229">
        <v>31</v>
      </c>
      <c r="N24" s="229">
        <v>14505</v>
      </c>
      <c r="O24" s="230">
        <f t="shared" si="0"/>
        <v>14847</v>
      </c>
      <c r="P24" s="230">
        <f t="shared" si="1"/>
        <v>0</v>
      </c>
    </row>
    <row r="25" spans="1:16" ht="15.75">
      <c r="A25" s="9" t="s">
        <v>38</v>
      </c>
      <c r="B25" s="9">
        <v>883789</v>
      </c>
      <c r="C25" s="9">
        <f>C26+C27+C28</f>
        <v>66895</v>
      </c>
      <c r="D25" s="9">
        <f aca="true" t="shared" si="3" ref="D25:M25">D26+D27+D28</f>
        <v>66895</v>
      </c>
      <c r="E25" s="9">
        <f t="shared" si="3"/>
        <v>66895</v>
      </c>
      <c r="F25" s="9">
        <f t="shared" si="3"/>
        <v>66895</v>
      </c>
      <c r="G25" s="9">
        <f t="shared" si="3"/>
        <v>66895</v>
      </c>
      <c r="H25" s="9">
        <f t="shared" si="3"/>
        <v>66895</v>
      </c>
      <c r="I25" s="9">
        <f t="shared" si="3"/>
        <v>66895</v>
      </c>
      <c r="J25" s="9">
        <v>65920</v>
      </c>
      <c r="K25" s="9">
        <f t="shared" si="3"/>
        <v>66895</v>
      </c>
      <c r="L25" s="9">
        <f t="shared" si="3"/>
        <v>70389</v>
      </c>
      <c r="M25" s="9">
        <f t="shared" si="3"/>
        <v>93101</v>
      </c>
      <c r="N25" s="9">
        <v>119219</v>
      </c>
      <c r="O25" s="230">
        <f t="shared" si="0"/>
        <v>883789</v>
      </c>
      <c r="P25" s="230">
        <f t="shared" si="1"/>
        <v>0</v>
      </c>
    </row>
    <row r="26" spans="1:16" ht="15.75">
      <c r="A26" s="9" t="s">
        <v>508</v>
      </c>
      <c r="B26" s="9">
        <v>497712</v>
      </c>
      <c r="C26" s="229">
        <v>35272</v>
      </c>
      <c r="D26" s="229">
        <v>35272</v>
      </c>
      <c r="E26" s="229">
        <v>35272</v>
      </c>
      <c r="F26" s="229">
        <v>35272</v>
      </c>
      <c r="G26" s="229">
        <v>35272</v>
      </c>
      <c r="H26" s="229">
        <v>35272</v>
      </c>
      <c r="I26" s="229">
        <v>35272</v>
      </c>
      <c r="J26" s="229">
        <v>35276</v>
      </c>
      <c r="K26" s="229">
        <v>35272</v>
      </c>
      <c r="L26" s="229">
        <v>35272</v>
      </c>
      <c r="M26" s="229">
        <v>64168</v>
      </c>
      <c r="N26" s="229">
        <v>80820</v>
      </c>
      <c r="O26" s="230">
        <f t="shared" si="0"/>
        <v>497712</v>
      </c>
      <c r="P26" s="230">
        <f t="shared" si="1"/>
        <v>0</v>
      </c>
    </row>
    <row r="27" spans="1:16" ht="15.75">
      <c r="A27" s="9" t="s">
        <v>509</v>
      </c>
      <c r="B27" s="9">
        <v>23777</v>
      </c>
      <c r="C27" s="229">
        <v>1465</v>
      </c>
      <c r="D27" s="229">
        <v>1465</v>
      </c>
      <c r="E27" s="229">
        <v>1465</v>
      </c>
      <c r="F27" s="229">
        <v>1465</v>
      </c>
      <c r="G27" s="229">
        <v>1465</v>
      </c>
      <c r="H27" s="229">
        <v>1465</v>
      </c>
      <c r="I27" s="229">
        <v>1465</v>
      </c>
      <c r="J27" s="229">
        <v>482</v>
      </c>
      <c r="K27" s="229">
        <v>1465</v>
      </c>
      <c r="L27" s="229">
        <v>1465</v>
      </c>
      <c r="M27" s="229">
        <v>4769</v>
      </c>
      <c r="N27" s="229">
        <v>5341</v>
      </c>
      <c r="O27" s="230">
        <f t="shared" si="0"/>
        <v>23777</v>
      </c>
      <c r="P27" s="230">
        <f t="shared" si="1"/>
        <v>0</v>
      </c>
    </row>
    <row r="28" spans="1:16" ht="15.75">
      <c r="A28" s="9" t="s">
        <v>39</v>
      </c>
      <c r="B28" s="9">
        <v>362300</v>
      </c>
      <c r="C28" s="229">
        <v>30158</v>
      </c>
      <c r="D28" s="229">
        <v>30158</v>
      </c>
      <c r="E28" s="229">
        <v>30158</v>
      </c>
      <c r="F28" s="229">
        <v>30158</v>
      </c>
      <c r="G28" s="229">
        <v>30158</v>
      </c>
      <c r="H28" s="229">
        <v>30158</v>
      </c>
      <c r="I28" s="229">
        <v>30158</v>
      </c>
      <c r="J28" s="229">
        <v>30162</v>
      </c>
      <c r="K28" s="229">
        <v>30158</v>
      </c>
      <c r="L28" s="229">
        <v>33652</v>
      </c>
      <c r="M28" s="229">
        <v>24164</v>
      </c>
      <c r="N28" s="229">
        <v>33058</v>
      </c>
      <c r="O28" s="230">
        <f t="shared" si="0"/>
        <v>362300</v>
      </c>
      <c r="P28" s="230">
        <f t="shared" si="1"/>
        <v>0</v>
      </c>
    </row>
    <row r="29" spans="1:16" ht="15.75">
      <c r="A29" s="9" t="s">
        <v>681</v>
      </c>
      <c r="B29" s="9">
        <v>863537</v>
      </c>
      <c r="C29" s="229">
        <v>25000</v>
      </c>
      <c r="D29" s="229">
        <v>104776</v>
      </c>
      <c r="E29" s="229">
        <v>2600</v>
      </c>
      <c r="F29" s="229">
        <v>2600</v>
      </c>
      <c r="G29" s="229">
        <v>2600</v>
      </c>
      <c r="H29" s="229">
        <v>2600</v>
      </c>
      <c r="I29" s="229">
        <v>2600</v>
      </c>
      <c r="J29" s="229"/>
      <c r="K29" s="229">
        <v>2600</v>
      </c>
      <c r="L29" s="229">
        <v>2600</v>
      </c>
      <c r="M29" s="229">
        <v>4329</v>
      </c>
      <c r="N29" s="229">
        <v>711232</v>
      </c>
      <c r="O29" s="230">
        <f t="shared" si="0"/>
        <v>863537</v>
      </c>
      <c r="P29" s="230">
        <f t="shared" si="1"/>
        <v>0</v>
      </c>
    </row>
    <row r="30" spans="1:16" ht="15.75">
      <c r="A30" s="8" t="s">
        <v>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230">
        <f t="shared" si="1"/>
        <v>0</v>
      </c>
    </row>
    <row r="31" spans="1:16" ht="15.75">
      <c r="A31" s="9" t="s">
        <v>41</v>
      </c>
      <c r="B31" s="229">
        <v>2144255</v>
      </c>
      <c r="C31" s="229">
        <v>11500</v>
      </c>
      <c r="D31" s="229">
        <f>16000+17200</f>
        <v>33200</v>
      </c>
      <c r="E31" s="229">
        <v>429810</v>
      </c>
      <c r="F31" s="229">
        <v>167964</v>
      </c>
      <c r="G31" s="229">
        <f>5000+115057</f>
        <v>120057</v>
      </c>
      <c r="H31" s="229">
        <v>54213</v>
      </c>
      <c r="I31" s="229">
        <v>33883</v>
      </c>
      <c r="J31" s="229">
        <v>589429</v>
      </c>
      <c r="K31" s="229">
        <v>313666</v>
      </c>
      <c r="L31" s="229">
        <v>207309</v>
      </c>
      <c r="M31" s="229"/>
      <c r="N31" s="229">
        <v>183224</v>
      </c>
      <c r="O31" s="230">
        <f t="shared" si="0"/>
        <v>2144255</v>
      </c>
      <c r="P31" s="230">
        <f t="shared" si="1"/>
        <v>0</v>
      </c>
    </row>
    <row r="32" spans="1:16" ht="15.75">
      <c r="A32" s="9" t="s">
        <v>42</v>
      </c>
      <c r="B32" s="229">
        <v>412097</v>
      </c>
      <c r="C32" s="229">
        <v>9986</v>
      </c>
      <c r="D32" s="229"/>
      <c r="E32" s="229"/>
      <c r="F32" s="229">
        <v>25000</v>
      </c>
      <c r="G32" s="229">
        <v>26000</v>
      </c>
      <c r="H32" s="229">
        <v>26500</v>
      </c>
      <c r="I32" s="229">
        <v>126500</v>
      </c>
      <c r="J32" s="229">
        <v>126500</v>
      </c>
      <c r="K32" s="229">
        <v>26500</v>
      </c>
      <c r="L32" s="229">
        <v>40555</v>
      </c>
      <c r="M32" s="229"/>
      <c r="N32" s="229">
        <v>4556</v>
      </c>
      <c r="O32" s="230">
        <f t="shared" si="0"/>
        <v>412097</v>
      </c>
      <c r="P32" s="230">
        <f t="shared" si="1"/>
        <v>0</v>
      </c>
    </row>
    <row r="33" spans="1:16" ht="15.75">
      <c r="A33" s="9" t="s">
        <v>43</v>
      </c>
      <c r="B33" s="229">
        <v>44951</v>
      </c>
      <c r="C33" s="229">
        <f>C34+C35+C36+C37</f>
        <v>0</v>
      </c>
      <c r="D33" s="229">
        <f aca="true" t="shared" si="4" ref="D33:M33">D34+D35+D36+D37</f>
        <v>0</v>
      </c>
      <c r="E33" s="229">
        <f t="shared" si="4"/>
        <v>0</v>
      </c>
      <c r="F33" s="229">
        <f t="shared" si="4"/>
        <v>0</v>
      </c>
      <c r="G33" s="229">
        <f t="shared" si="4"/>
        <v>0</v>
      </c>
      <c r="H33" s="229">
        <f t="shared" si="4"/>
        <v>600</v>
      </c>
      <c r="I33" s="229">
        <f t="shared" si="4"/>
        <v>200</v>
      </c>
      <c r="J33" s="229">
        <f t="shared" si="4"/>
        <v>0</v>
      </c>
      <c r="K33" s="229">
        <f t="shared" si="4"/>
        <v>0</v>
      </c>
      <c r="L33" s="229">
        <v>1013</v>
      </c>
      <c r="M33" s="229">
        <f t="shared" si="4"/>
        <v>41000</v>
      </c>
      <c r="N33" s="229">
        <v>2138</v>
      </c>
      <c r="O33" s="230">
        <f t="shared" si="0"/>
        <v>44951</v>
      </c>
      <c r="P33" s="230">
        <f t="shared" si="1"/>
        <v>0</v>
      </c>
    </row>
    <row r="34" spans="1:16" ht="15.75">
      <c r="A34" s="9" t="s">
        <v>508</v>
      </c>
      <c r="B34" s="229">
        <f>főösszesítő!R29</f>
        <v>0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30">
        <f t="shared" si="0"/>
        <v>0</v>
      </c>
      <c r="P34" s="230">
        <f t="shared" si="1"/>
        <v>0</v>
      </c>
    </row>
    <row r="35" spans="1:16" ht="15.75">
      <c r="A35" s="9" t="s">
        <v>509</v>
      </c>
      <c r="B35" s="229">
        <v>42951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>
        <v>313</v>
      </c>
      <c r="M35" s="229">
        <v>41000</v>
      </c>
      <c r="N35" s="229">
        <v>1638</v>
      </c>
      <c r="O35" s="230">
        <f t="shared" si="0"/>
        <v>42951</v>
      </c>
      <c r="P35" s="230">
        <f t="shared" si="1"/>
        <v>0</v>
      </c>
    </row>
    <row r="36" spans="1:16" ht="15.75">
      <c r="A36" s="9" t="s">
        <v>44</v>
      </c>
      <c r="B36" s="229">
        <v>500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>
        <v>500</v>
      </c>
      <c r="M36" s="229"/>
      <c r="N36" s="229"/>
      <c r="O36" s="230">
        <f t="shared" si="0"/>
        <v>500</v>
      </c>
      <c r="P36" s="230">
        <f t="shared" si="1"/>
        <v>0</v>
      </c>
    </row>
    <row r="37" spans="1:16" ht="15.75">
      <c r="A37" s="9" t="s">
        <v>496</v>
      </c>
      <c r="B37" s="229">
        <f>főösszesítő!R32</f>
        <v>1500</v>
      </c>
      <c r="C37" s="229"/>
      <c r="D37" s="229"/>
      <c r="E37" s="229"/>
      <c r="F37" s="229"/>
      <c r="G37" s="229"/>
      <c r="H37" s="229">
        <v>600</v>
      </c>
      <c r="I37" s="229">
        <v>200</v>
      </c>
      <c r="J37" s="229"/>
      <c r="K37" s="229"/>
      <c r="L37" s="229">
        <v>700</v>
      </c>
      <c r="M37" s="229"/>
      <c r="N37" s="229"/>
      <c r="O37" s="230">
        <f t="shared" si="0"/>
        <v>1500</v>
      </c>
      <c r="P37" s="230">
        <f t="shared" si="1"/>
        <v>0</v>
      </c>
    </row>
    <row r="38" spans="1:16" ht="15.75">
      <c r="A38" s="86" t="s">
        <v>531</v>
      </c>
      <c r="B38" s="229">
        <f>főösszesítő!R41</f>
        <v>282633</v>
      </c>
      <c r="C38" s="229">
        <v>148064</v>
      </c>
      <c r="D38" s="229">
        <v>0</v>
      </c>
      <c r="E38" s="229">
        <v>42114</v>
      </c>
      <c r="F38" s="229"/>
      <c r="G38" s="229"/>
      <c r="H38" s="229">
        <v>51581</v>
      </c>
      <c r="I38" s="229"/>
      <c r="J38" s="229"/>
      <c r="K38" s="229">
        <v>40874</v>
      </c>
      <c r="L38" s="229"/>
      <c r="M38" s="229"/>
      <c r="N38" s="229"/>
      <c r="O38" s="230">
        <f t="shared" si="0"/>
        <v>282633</v>
      </c>
      <c r="P38" s="230">
        <f t="shared" si="1"/>
        <v>0</v>
      </c>
    </row>
    <row r="39" spans="1:16" ht="15.75">
      <c r="A39" s="90" t="s">
        <v>88</v>
      </c>
      <c r="B39" s="231">
        <f>B19+B20+B21+B24+B25+B29+B31+B32+B33+B38</f>
        <v>8311105</v>
      </c>
      <c r="C39" s="231">
        <f aca="true" t="shared" si="5" ref="C39:N39">SUM(C19:C38)-C22-C23-C25-C33</f>
        <v>548392</v>
      </c>
      <c r="D39" s="231">
        <f t="shared" si="5"/>
        <v>491818</v>
      </c>
      <c r="E39" s="231">
        <f t="shared" si="5"/>
        <v>828366</v>
      </c>
      <c r="F39" s="231">
        <f t="shared" si="5"/>
        <v>549406</v>
      </c>
      <c r="G39" s="231">
        <f t="shared" si="5"/>
        <v>502499</v>
      </c>
      <c r="H39" s="231">
        <f t="shared" si="5"/>
        <v>489336</v>
      </c>
      <c r="I39" s="231">
        <f t="shared" si="5"/>
        <v>517025</v>
      </c>
      <c r="J39" s="231">
        <f t="shared" si="5"/>
        <v>1092630</v>
      </c>
      <c r="K39" s="231">
        <f t="shared" si="5"/>
        <v>737482</v>
      </c>
      <c r="L39" s="231">
        <f t="shared" si="5"/>
        <v>607309</v>
      </c>
      <c r="M39" s="231">
        <f t="shared" si="5"/>
        <v>511870</v>
      </c>
      <c r="N39" s="231">
        <f t="shared" si="5"/>
        <v>1434972</v>
      </c>
      <c r="O39" s="230">
        <f t="shared" si="0"/>
        <v>8311105</v>
      </c>
      <c r="P39" s="230">
        <f>B39-O39</f>
        <v>0</v>
      </c>
    </row>
    <row r="40" spans="3:15" ht="15.75">
      <c r="C40" s="230">
        <f aca="true" t="shared" si="6" ref="C40:N40">C17-C39</f>
        <v>0</v>
      </c>
      <c r="D40" s="230">
        <f t="shared" si="6"/>
        <v>0</v>
      </c>
      <c r="E40" s="230">
        <f t="shared" si="6"/>
        <v>0</v>
      </c>
      <c r="F40" s="230">
        <f t="shared" si="6"/>
        <v>0</v>
      </c>
      <c r="G40" s="230">
        <f t="shared" si="6"/>
        <v>0</v>
      </c>
      <c r="H40" s="230">
        <f t="shared" si="6"/>
        <v>0</v>
      </c>
      <c r="I40" s="230">
        <f t="shared" si="6"/>
        <v>0</v>
      </c>
      <c r="J40" s="230">
        <f t="shared" si="6"/>
        <v>0</v>
      </c>
      <c r="K40" s="230">
        <f t="shared" si="6"/>
        <v>0</v>
      </c>
      <c r="L40" s="230">
        <f t="shared" si="6"/>
        <v>0</v>
      </c>
      <c r="M40" s="230">
        <f t="shared" si="6"/>
        <v>0</v>
      </c>
      <c r="N40" s="230">
        <f t="shared" si="6"/>
        <v>0</v>
      </c>
      <c r="O40" s="230">
        <f t="shared" si="0"/>
        <v>0</v>
      </c>
    </row>
  </sheetData>
  <sheetProtection/>
  <mergeCells count="5">
    <mergeCell ref="M1:N1"/>
    <mergeCell ref="A2:N2"/>
    <mergeCell ref="A4:A5"/>
    <mergeCell ref="C5:N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0">
      <selection activeCell="A24" sqref="A24:A25"/>
    </sheetView>
  </sheetViews>
  <sheetFormatPr defaultColWidth="9.140625" defaultRowHeight="12"/>
  <cols>
    <col min="1" max="1" width="42.7109375" style="106" bestFit="1" customWidth="1"/>
    <col min="2" max="4" width="15.7109375" style="106" customWidth="1"/>
    <col min="5" max="5" width="17.28125" style="106" customWidth="1"/>
    <col min="6" max="6" width="15.7109375" style="106" customWidth="1"/>
    <col min="7" max="7" width="12.8515625" style="106" customWidth="1"/>
    <col min="8" max="8" width="11.8515625" style="106" customWidth="1"/>
    <col min="9" max="9" width="15.57421875" style="106" bestFit="1" customWidth="1"/>
    <col min="10" max="10" width="13.8515625" style="106" bestFit="1" customWidth="1"/>
    <col min="11" max="16384" width="9.140625" style="106" customWidth="1"/>
  </cols>
  <sheetData>
    <row r="1" ht="15.75">
      <c r="G1" s="168" t="s">
        <v>341</v>
      </c>
    </row>
    <row r="2" spans="1:5" ht="15.75">
      <c r="A2" s="437" t="s">
        <v>252</v>
      </c>
      <c r="B2" s="437"/>
      <c r="C2" s="437"/>
      <c r="D2" s="437"/>
      <c r="E2" s="437"/>
    </row>
    <row r="3" spans="3:5" ht="15.75">
      <c r="C3" s="177"/>
      <c r="E3" s="178" t="s">
        <v>253</v>
      </c>
    </row>
    <row r="4" spans="1:5" ht="15.75">
      <c r="A4" s="438" t="s">
        <v>30</v>
      </c>
      <c r="B4" s="179" t="s">
        <v>185</v>
      </c>
      <c r="C4" s="439" t="s">
        <v>211</v>
      </c>
      <c r="D4" s="439"/>
      <c r="E4" s="439"/>
    </row>
    <row r="5" spans="1:5" ht="15.75">
      <c r="A5" s="438"/>
      <c r="B5" s="179" t="s">
        <v>422</v>
      </c>
      <c r="C5" s="180">
        <v>2013</v>
      </c>
      <c r="D5" s="180">
        <v>2014</v>
      </c>
      <c r="E5" s="180" t="s">
        <v>424</v>
      </c>
    </row>
    <row r="6" spans="1:5" ht="15.75">
      <c r="A6" s="169" t="s">
        <v>343</v>
      </c>
      <c r="B6" s="172">
        <v>114</v>
      </c>
      <c r="C6" s="169">
        <v>114</v>
      </c>
      <c r="D6" s="169"/>
      <c r="E6" s="169"/>
    </row>
    <row r="7" spans="1:5" ht="15.75">
      <c r="A7" s="169" t="s">
        <v>254</v>
      </c>
      <c r="B7" s="172">
        <v>61</v>
      </c>
      <c r="C7" s="170">
        <v>61</v>
      </c>
      <c r="D7" s="170"/>
      <c r="E7" s="169"/>
    </row>
    <row r="8" spans="1:5" ht="15.75">
      <c r="A8" s="169" t="s">
        <v>255</v>
      </c>
      <c r="B8" s="232">
        <v>12990</v>
      </c>
      <c r="C8" s="170">
        <v>3905</v>
      </c>
      <c r="D8" s="170">
        <v>2324</v>
      </c>
      <c r="E8" s="169">
        <v>6761</v>
      </c>
    </row>
    <row r="9" spans="1:5" ht="15.75">
      <c r="A9" s="169" t="s">
        <v>256</v>
      </c>
      <c r="B9" s="232">
        <v>2308</v>
      </c>
      <c r="C9" s="170">
        <v>1500</v>
      </c>
      <c r="D9" s="170">
        <v>808</v>
      </c>
      <c r="E9" s="169"/>
    </row>
    <row r="10" spans="1:5" ht="15.75">
      <c r="A10" s="169" t="s">
        <v>604</v>
      </c>
      <c r="B10" s="232">
        <v>500</v>
      </c>
      <c r="C10" s="170">
        <v>500</v>
      </c>
      <c r="D10" s="170"/>
      <c r="E10" s="169"/>
    </row>
    <row r="11" spans="1:5" ht="15.75">
      <c r="A11" s="169" t="s">
        <v>344</v>
      </c>
      <c r="B11" s="172">
        <v>308455</v>
      </c>
      <c r="C11" s="169">
        <v>308455</v>
      </c>
      <c r="D11" s="170"/>
      <c r="E11" s="169"/>
    </row>
    <row r="12" spans="1:5" ht="15.75">
      <c r="A12" s="174" t="s">
        <v>173</v>
      </c>
      <c r="B12" s="173">
        <f>SUM(B6:B11)</f>
        <v>324428</v>
      </c>
      <c r="C12" s="174">
        <f>SUM(C6:C11)</f>
        <v>314535</v>
      </c>
      <c r="D12" s="174">
        <f>SUM(D6:D11)</f>
        <v>3132</v>
      </c>
      <c r="E12" s="174">
        <f>SUM(E6:E11)</f>
        <v>6761</v>
      </c>
    </row>
    <row r="13" spans="1:11" ht="15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5.75">
      <c r="A14" s="440" t="s">
        <v>257</v>
      </c>
      <c r="B14" s="440"/>
      <c r="C14" s="440"/>
      <c r="D14" s="440"/>
      <c r="E14" s="84"/>
      <c r="F14" s="84"/>
      <c r="H14" s="84"/>
      <c r="I14" s="84"/>
      <c r="J14" s="84"/>
      <c r="K14" s="84"/>
    </row>
    <row r="15" spans="1:11" ht="15.75">
      <c r="A15" s="84"/>
      <c r="B15" s="84"/>
      <c r="C15" s="84"/>
      <c r="D15" s="211" t="s">
        <v>27</v>
      </c>
      <c r="E15" s="84"/>
      <c r="F15" s="84"/>
      <c r="G15" s="84"/>
      <c r="H15" s="84"/>
      <c r="I15" s="84"/>
      <c r="J15" s="84"/>
      <c r="K15" s="84"/>
    </row>
    <row r="16" spans="1:11" ht="15.75">
      <c r="A16" s="86" t="s">
        <v>258</v>
      </c>
      <c r="B16" s="86" t="s">
        <v>259</v>
      </c>
      <c r="C16" s="391" t="s">
        <v>423</v>
      </c>
      <c r="D16" s="391"/>
      <c r="E16" s="84"/>
      <c r="F16" s="84"/>
      <c r="G16" s="84"/>
      <c r="H16" s="84"/>
      <c r="I16" s="84"/>
      <c r="J16" s="84"/>
      <c r="K16" s="84"/>
    </row>
    <row r="17" spans="1:11" ht="15.75">
      <c r="A17" s="88" t="s">
        <v>260</v>
      </c>
      <c r="B17" s="88">
        <v>399685</v>
      </c>
      <c r="C17" s="432">
        <v>399685</v>
      </c>
      <c r="D17" s="433"/>
      <c r="E17" s="84"/>
      <c r="F17" s="84"/>
      <c r="G17" s="84"/>
      <c r="H17" s="84"/>
      <c r="I17" s="84"/>
      <c r="J17" s="84"/>
      <c r="K17" s="84"/>
    </row>
    <row r="18" spans="1:11" ht="15.75">
      <c r="A18" s="90" t="s">
        <v>100</v>
      </c>
      <c r="B18" s="90">
        <f>SUM(B17:B17)</f>
        <v>399685</v>
      </c>
      <c r="C18" s="441">
        <f>SUM(C17:C17)</f>
        <v>399685</v>
      </c>
      <c r="D18" s="442"/>
      <c r="E18" s="84"/>
      <c r="F18" s="84"/>
      <c r="G18" s="84"/>
      <c r="H18" s="84"/>
      <c r="I18" s="84"/>
      <c r="J18" s="84"/>
      <c r="K18" s="84"/>
    </row>
    <row r="19" spans="1:11" ht="15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5.75">
      <c r="A20" s="440" t="s">
        <v>261</v>
      </c>
      <c r="B20" s="440"/>
      <c r="C20" s="440"/>
      <c r="D20" s="440"/>
      <c r="E20" s="440"/>
      <c r="F20" s="440"/>
      <c r="G20" s="181" t="s">
        <v>342</v>
      </c>
      <c r="H20" s="84"/>
      <c r="I20" s="84"/>
      <c r="J20" s="84"/>
      <c r="K20" s="84"/>
    </row>
    <row r="21" spans="1:11" ht="15.75">
      <c r="A21" s="440" t="s">
        <v>262</v>
      </c>
      <c r="B21" s="440"/>
      <c r="C21" s="440"/>
      <c r="D21" s="440"/>
      <c r="E21" s="440"/>
      <c r="F21" s="440"/>
      <c r="G21" s="84"/>
      <c r="H21" s="84"/>
      <c r="I21" s="84"/>
      <c r="J21" s="84"/>
      <c r="K21" s="84"/>
    </row>
    <row r="22" spans="1:11" ht="15.75">
      <c r="A22" s="84"/>
      <c r="B22" s="84"/>
      <c r="C22" s="84"/>
      <c r="D22" s="84"/>
      <c r="E22" s="84"/>
      <c r="F22" s="84"/>
      <c r="G22" s="108"/>
      <c r="H22" s="84"/>
      <c r="I22" s="84"/>
      <c r="J22" s="84"/>
      <c r="K22" s="84"/>
    </row>
    <row r="23" spans="1:11" ht="15.75">
      <c r="A23" s="86" t="s">
        <v>263</v>
      </c>
      <c r="B23" s="391" t="s">
        <v>264</v>
      </c>
      <c r="C23" s="391"/>
      <c r="D23" s="86" t="s">
        <v>265</v>
      </c>
      <c r="E23" s="86" t="s">
        <v>266</v>
      </c>
      <c r="F23" s="86" t="s">
        <v>267</v>
      </c>
      <c r="G23" s="171"/>
      <c r="H23" s="84"/>
      <c r="I23" s="84"/>
      <c r="J23" s="84"/>
      <c r="K23" s="84"/>
    </row>
    <row r="24" spans="1:11" ht="15.75">
      <c r="A24" s="443" t="s">
        <v>268</v>
      </c>
      <c r="B24" s="434" t="s">
        <v>269</v>
      </c>
      <c r="C24" s="434"/>
      <c r="D24" s="175">
        <v>30</v>
      </c>
      <c r="E24" s="97" t="s">
        <v>270</v>
      </c>
      <c r="F24" s="175">
        <v>180</v>
      </c>
      <c r="G24" s="84"/>
      <c r="H24" s="84"/>
      <c r="I24" s="84"/>
      <c r="J24" s="84"/>
      <c r="K24" s="84"/>
    </row>
    <row r="25" spans="1:11" ht="15.75">
      <c r="A25" s="443"/>
      <c r="B25" s="434" t="s">
        <v>271</v>
      </c>
      <c r="C25" s="434"/>
      <c r="D25" s="175">
        <v>21</v>
      </c>
      <c r="E25" s="97" t="s">
        <v>272</v>
      </c>
      <c r="F25" s="175">
        <v>105</v>
      </c>
      <c r="G25" s="84"/>
      <c r="H25" s="84"/>
      <c r="I25" s="84"/>
      <c r="J25" s="84"/>
      <c r="K25" s="84"/>
    </row>
    <row r="26" spans="1:11" ht="15.75">
      <c r="A26" s="175" t="s">
        <v>273</v>
      </c>
      <c r="B26" s="434" t="s">
        <v>274</v>
      </c>
      <c r="C26" s="434"/>
      <c r="D26" s="175">
        <v>301.3</v>
      </c>
      <c r="E26" s="97" t="s">
        <v>275</v>
      </c>
      <c r="F26" s="175">
        <v>600</v>
      </c>
      <c r="G26" s="84"/>
      <c r="H26" s="84"/>
      <c r="I26" s="84"/>
      <c r="J26" s="84"/>
      <c r="K26" s="84"/>
    </row>
    <row r="27" spans="1:11" ht="15.75">
      <c r="A27" s="175" t="s">
        <v>276</v>
      </c>
      <c r="B27" s="434" t="s">
        <v>277</v>
      </c>
      <c r="C27" s="434"/>
      <c r="D27" s="175">
        <v>64</v>
      </c>
      <c r="E27" s="97" t="s">
        <v>278</v>
      </c>
      <c r="F27" s="175">
        <v>128</v>
      </c>
      <c r="H27" s="84"/>
      <c r="I27" s="84"/>
      <c r="J27" s="84"/>
      <c r="K27" s="84"/>
    </row>
    <row r="28" spans="1:11" ht="15.75">
      <c r="A28" s="175" t="s">
        <v>279</v>
      </c>
      <c r="B28" s="434" t="s">
        <v>280</v>
      </c>
      <c r="C28" s="434"/>
      <c r="D28" s="175">
        <v>27</v>
      </c>
      <c r="E28" s="97" t="s">
        <v>281</v>
      </c>
      <c r="F28" s="175">
        <v>135</v>
      </c>
      <c r="H28" s="84"/>
      <c r="I28" s="84"/>
      <c r="J28" s="84"/>
      <c r="K28" s="84"/>
    </row>
    <row r="29" spans="1:11" ht="15.75">
      <c r="A29" s="175" t="s">
        <v>282</v>
      </c>
      <c r="B29" s="434" t="s">
        <v>283</v>
      </c>
      <c r="C29" s="434"/>
      <c r="D29" s="175">
        <v>42</v>
      </c>
      <c r="E29" s="97" t="s">
        <v>278</v>
      </c>
      <c r="F29" s="175">
        <v>210</v>
      </c>
      <c r="H29" s="84"/>
      <c r="I29" s="84"/>
      <c r="J29" s="84"/>
      <c r="K29" s="84"/>
    </row>
    <row r="30" spans="1:11" ht="15.75">
      <c r="A30" s="175" t="s">
        <v>284</v>
      </c>
      <c r="B30" s="434" t="s">
        <v>285</v>
      </c>
      <c r="C30" s="434"/>
      <c r="D30" s="182" t="s">
        <v>286</v>
      </c>
      <c r="E30" s="97" t="s">
        <v>287</v>
      </c>
      <c r="F30" s="175">
        <v>300</v>
      </c>
      <c r="H30" s="84"/>
      <c r="I30" s="84"/>
      <c r="J30" s="84"/>
      <c r="K30" s="84"/>
    </row>
    <row r="31" spans="1:11" ht="15.75">
      <c r="A31" s="175" t="s">
        <v>288</v>
      </c>
      <c r="B31" s="434" t="s">
        <v>289</v>
      </c>
      <c r="C31" s="434"/>
      <c r="D31" s="175">
        <v>80</v>
      </c>
      <c r="E31" s="97" t="s">
        <v>278</v>
      </c>
      <c r="F31" s="176">
        <v>300</v>
      </c>
      <c r="G31" s="108" t="s">
        <v>290</v>
      </c>
      <c r="H31" s="84"/>
      <c r="I31" s="84"/>
      <c r="J31" s="84"/>
      <c r="K31" s="84"/>
    </row>
    <row r="32" spans="1:11" ht="15.75">
      <c r="A32" s="175" t="s">
        <v>291</v>
      </c>
      <c r="B32" s="434" t="s">
        <v>292</v>
      </c>
      <c r="C32" s="434"/>
      <c r="D32" s="175">
        <v>4292</v>
      </c>
      <c r="E32" s="183" t="s">
        <v>293</v>
      </c>
      <c r="F32" s="175">
        <v>250</v>
      </c>
      <c r="G32" s="108" t="s">
        <v>294</v>
      </c>
      <c r="H32" s="84"/>
      <c r="I32" s="84"/>
      <c r="J32" s="84"/>
      <c r="K32" s="84"/>
    </row>
    <row r="33" spans="1:11" ht="15.75">
      <c r="A33" s="175" t="s">
        <v>348</v>
      </c>
      <c r="B33" s="432" t="s">
        <v>295</v>
      </c>
      <c r="C33" s="433"/>
      <c r="D33" s="175">
        <v>180</v>
      </c>
      <c r="E33" s="97" t="s">
        <v>296</v>
      </c>
      <c r="F33" s="175">
        <v>350</v>
      </c>
      <c r="G33" s="108" t="s">
        <v>306</v>
      </c>
      <c r="H33" s="84"/>
      <c r="I33" s="84"/>
      <c r="J33" s="84"/>
      <c r="K33" s="84"/>
    </row>
    <row r="34" spans="1:11" ht="15.75">
      <c r="A34" s="175" t="s">
        <v>297</v>
      </c>
      <c r="B34" s="432" t="s">
        <v>298</v>
      </c>
      <c r="C34" s="433"/>
      <c r="D34" s="182">
        <v>6500</v>
      </c>
      <c r="E34" s="97" t="s">
        <v>299</v>
      </c>
      <c r="F34" s="175">
        <v>100</v>
      </c>
      <c r="G34" s="108" t="s">
        <v>310</v>
      </c>
      <c r="H34" s="84"/>
      <c r="I34" s="84"/>
      <c r="J34" s="84"/>
      <c r="K34" s="84"/>
    </row>
    <row r="35" spans="1:11" ht="15.75">
      <c r="A35" s="175" t="s">
        <v>300</v>
      </c>
      <c r="B35" s="432" t="s">
        <v>301</v>
      </c>
      <c r="C35" s="433"/>
      <c r="D35" s="182">
        <v>696</v>
      </c>
      <c r="E35" s="97" t="s">
        <v>278</v>
      </c>
      <c r="F35" s="175">
        <v>2700</v>
      </c>
      <c r="G35" s="108" t="s">
        <v>312</v>
      </c>
      <c r="H35" s="84"/>
      <c r="I35" s="84"/>
      <c r="J35" s="84"/>
      <c r="K35" s="84"/>
    </row>
    <row r="36" spans="1:11" ht="15.75">
      <c r="A36" s="175" t="s">
        <v>302</v>
      </c>
      <c r="B36" s="432" t="s">
        <v>303</v>
      </c>
      <c r="C36" s="433"/>
      <c r="D36" s="182"/>
      <c r="E36" s="97" t="s">
        <v>304</v>
      </c>
      <c r="F36" s="175">
        <v>7500</v>
      </c>
      <c r="G36" s="108" t="s">
        <v>316</v>
      </c>
      <c r="H36" s="84"/>
      <c r="I36" s="84"/>
      <c r="J36" s="84"/>
      <c r="K36" s="84"/>
    </row>
    <row r="37" spans="1:11" ht="15.75">
      <c r="A37" s="175" t="s">
        <v>345</v>
      </c>
      <c r="B37" s="434" t="s">
        <v>289</v>
      </c>
      <c r="C37" s="434"/>
      <c r="D37" s="175">
        <v>142.5</v>
      </c>
      <c r="E37" s="97" t="s">
        <v>278</v>
      </c>
      <c r="F37" s="175">
        <v>536</v>
      </c>
      <c r="H37" s="84"/>
      <c r="I37" s="84"/>
      <c r="J37" s="84"/>
      <c r="K37" s="84"/>
    </row>
    <row r="38" spans="1:11" ht="15.75">
      <c r="A38" s="175" t="s">
        <v>307</v>
      </c>
      <c r="B38" s="434" t="s">
        <v>308</v>
      </c>
      <c r="C38" s="434"/>
      <c r="D38" s="175">
        <v>42</v>
      </c>
      <c r="E38" s="97" t="s">
        <v>309</v>
      </c>
      <c r="F38" s="175">
        <v>210</v>
      </c>
      <c r="H38" s="84"/>
      <c r="I38" s="84"/>
      <c r="J38" s="84"/>
      <c r="K38" s="84"/>
    </row>
    <row r="39" spans="1:11" ht="15.75">
      <c r="A39" s="175" t="s">
        <v>311</v>
      </c>
      <c r="B39" s="434" t="s">
        <v>305</v>
      </c>
      <c r="C39" s="434"/>
      <c r="D39" s="175">
        <v>27</v>
      </c>
      <c r="E39" s="97" t="s">
        <v>270</v>
      </c>
      <c r="F39" s="175">
        <v>200</v>
      </c>
      <c r="H39" s="84"/>
      <c r="I39" s="84"/>
      <c r="J39" s="84"/>
      <c r="K39" s="84"/>
    </row>
    <row r="40" spans="1:11" ht="15.75">
      <c r="A40" s="175" t="s">
        <v>313</v>
      </c>
      <c r="B40" s="434" t="s">
        <v>314</v>
      </c>
      <c r="C40" s="434"/>
      <c r="D40" s="175">
        <v>4230</v>
      </c>
      <c r="E40" s="97" t="s">
        <v>315</v>
      </c>
      <c r="F40" s="175">
        <v>300</v>
      </c>
      <c r="H40" s="84"/>
      <c r="I40" s="84"/>
      <c r="J40" s="84"/>
      <c r="K40" s="84"/>
    </row>
    <row r="41" spans="1:11" ht="15.75">
      <c r="A41" s="175" t="s">
        <v>317</v>
      </c>
      <c r="B41" s="434" t="s">
        <v>318</v>
      </c>
      <c r="C41" s="434"/>
      <c r="D41" s="175">
        <v>648</v>
      </c>
      <c r="E41" s="97" t="s">
        <v>319</v>
      </c>
      <c r="F41" s="175">
        <v>150</v>
      </c>
      <c r="G41" s="108"/>
      <c r="H41" s="84"/>
      <c r="I41" s="84"/>
      <c r="J41" s="84"/>
      <c r="K41" s="84"/>
    </row>
    <row r="42" spans="1:11" ht="15.75">
      <c r="A42" s="175" t="s">
        <v>320</v>
      </c>
      <c r="B42" s="434" t="s">
        <v>321</v>
      </c>
      <c r="C42" s="434"/>
      <c r="D42" s="175">
        <v>6921</v>
      </c>
      <c r="E42" s="97" t="s">
        <v>322</v>
      </c>
      <c r="F42" s="175">
        <v>300</v>
      </c>
      <c r="G42" s="108"/>
      <c r="H42" s="84"/>
      <c r="I42" s="84"/>
      <c r="J42" s="84"/>
      <c r="K42" s="84"/>
    </row>
    <row r="43" spans="1:11" ht="15.75">
      <c r="A43" s="175" t="s">
        <v>323</v>
      </c>
      <c r="B43" s="432" t="s">
        <v>324</v>
      </c>
      <c r="C43" s="433"/>
      <c r="D43" s="175">
        <v>120</v>
      </c>
      <c r="E43" s="97" t="s">
        <v>325</v>
      </c>
      <c r="F43" s="175">
        <v>300</v>
      </c>
      <c r="G43" s="108"/>
      <c r="H43" s="84"/>
      <c r="I43" s="84"/>
      <c r="J43" s="84"/>
      <c r="K43" s="84"/>
    </row>
    <row r="44" spans="1:11" ht="15.75">
      <c r="A44" s="175" t="s">
        <v>326</v>
      </c>
      <c r="B44" s="432" t="s">
        <v>327</v>
      </c>
      <c r="C44" s="433"/>
      <c r="D44" s="175">
        <v>200</v>
      </c>
      <c r="E44" s="97" t="s">
        <v>278</v>
      </c>
      <c r="F44" s="175">
        <v>300</v>
      </c>
      <c r="G44" s="108"/>
      <c r="H44" s="84"/>
      <c r="I44" s="84"/>
      <c r="J44" s="84"/>
      <c r="K44" s="84"/>
    </row>
    <row r="45" spans="1:11" ht="15.75">
      <c r="A45" s="175" t="s">
        <v>328</v>
      </c>
      <c r="B45" s="432" t="s">
        <v>329</v>
      </c>
      <c r="C45" s="433"/>
      <c r="D45" s="175">
        <v>103</v>
      </c>
      <c r="E45" s="97" t="s">
        <v>278</v>
      </c>
      <c r="F45" s="175">
        <v>1400</v>
      </c>
      <c r="G45" s="108"/>
      <c r="H45" s="84"/>
      <c r="I45" s="84"/>
      <c r="J45" s="84"/>
      <c r="K45" s="84"/>
    </row>
    <row r="46" spans="1:11" ht="15.75">
      <c r="A46" s="175" t="s">
        <v>330</v>
      </c>
      <c r="B46" s="432" t="s">
        <v>331</v>
      </c>
      <c r="C46" s="433"/>
      <c r="D46" s="175">
        <v>61</v>
      </c>
      <c r="E46" s="97" t="s">
        <v>278</v>
      </c>
      <c r="F46" s="175">
        <v>500</v>
      </c>
      <c r="G46" s="108"/>
      <c r="H46" s="84"/>
      <c r="I46" s="84"/>
      <c r="J46" s="84"/>
      <c r="K46" s="84"/>
    </row>
    <row r="47" spans="1:11" ht="15.75">
      <c r="A47" s="175" t="s">
        <v>332</v>
      </c>
      <c r="B47" s="434" t="s">
        <v>269</v>
      </c>
      <c r="C47" s="434"/>
      <c r="D47" s="182">
        <v>30</v>
      </c>
      <c r="E47" s="97" t="s">
        <v>270</v>
      </c>
      <c r="F47" s="175">
        <v>190</v>
      </c>
      <c r="G47" s="108"/>
      <c r="H47" s="84"/>
      <c r="I47" s="84"/>
      <c r="J47" s="84"/>
      <c r="K47" s="84"/>
    </row>
    <row r="48" spans="1:11" ht="15.75">
      <c r="A48" s="175" t="s">
        <v>346</v>
      </c>
      <c r="B48" s="432" t="s">
        <v>347</v>
      </c>
      <c r="C48" s="433"/>
      <c r="D48" s="182">
        <v>693</v>
      </c>
      <c r="E48" s="97" t="s">
        <v>270</v>
      </c>
      <c r="F48" s="175">
        <v>832</v>
      </c>
      <c r="G48" s="108"/>
      <c r="H48" s="84"/>
      <c r="I48" s="84"/>
      <c r="J48" s="84"/>
      <c r="K48" s="84"/>
    </row>
    <row r="49" spans="1:11" ht="15.75">
      <c r="A49" s="90" t="s">
        <v>173</v>
      </c>
      <c r="B49" s="391"/>
      <c r="C49" s="391"/>
      <c r="D49" s="90"/>
      <c r="E49" s="86"/>
      <c r="F49" s="90">
        <f>SUM(F24:F48)</f>
        <v>18076</v>
      </c>
      <c r="G49" s="108"/>
      <c r="H49" s="84"/>
      <c r="I49" s="84"/>
      <c r="J49" s="84"/>
      <c r="K49" s="84"/>
    </row>
    <row r="50" spans="1:11" ht="15.75">
      <c r="A50" s="436" t="s">
        <v>333</v>
      </c>
      <c r="B50" s="436"/>
      <c r="C50" s="436"/>
      <c r="D50" s="436"/>
      <c r="E50" s="436"/>
      <c r="F50" s="436"/>
      <c r="G50" s="84"/>
      <c r="H50" s="84"/>
      <c r="I50" s="84"/>
      <c r="J50" s="84"/>
      <c r="K50" s="84"/>
    </row>
    <row r="51" spans="1:11" ht="15.75">
      <c r="A51" s="391" t="s">
        <v>334</v>
      </c>
      <c r="B51" s="391"/>
      <c r="C51" s="391"/>
      <c r="D51" s="391" t="s">
        <v>335</v>
      </c>
      <c r="E51" s="391"/>
      <c r="F51" s="391"/>
      <c r="G51" s="84"/>
      <c r="H51" s="84"/>
      <c r="I51" s="84"/>
      <c r="J51" s="84"/>
      <c r="K51" s="84"/>
    </row>
    <row r="52" spans="1:11" ht="15.75">
      <c r="A52" s="434" t="s">
        <v>336</v>
      </c>
      <c r="B52" s="434"/>
      <c r="C52" s="434"/>
      <c r="D52" s="435">
        <v>11979</v>
      </c>
      <c r="E52" s="435"/>
      <c r="F52" s="435"/>
      <c r="G52" s="84" t="s">
        <v>337</v>
      </c>
      <c r="H52" s="84"/>
      <c r="I52" s="84"/>
      <c r="J52" s="84"/>
      <c r="K52" s="84"/>
    </row>
    <row r="53" spans="1:11" ht="15.75">
      <c r="A53" s="434" t="s">
        <v>338</v>
      </c>
      <c r="B53" s="434"/>
      <c r="C53" s="434"/>
      <c r="D53" s="435">
        <v>55</v>
      </c>
      <c r="E53" s="435"/>
      <c r="F53" s="435"/>
      <c r="G53" s="84" t="s">
        <v>339</v>
      </c>
      <c r="H53" s="84"/>
      <c r="I53" s="84"/>
      <c r="J53" s="84"/>
      <c r="K53" s="84"/>
    </row>
    <row r="54" spans="1:11" ht="15.75">
      <c r="A54" s="391" t="s">
        <v>173</v>
      </c>
      <c r="B54" s="391"/>
      <c r="C54" s="391"/>
      <c r="D54" s="391">
        <f>SUM(D52:D53)</f>
        <v>12034</v>
      </c>
      <c r="E54" s="391"/>
      <c r="F54" s="391"/>
      <c r="G54" s="84" t="s">
        <v>340</v>
      </c>
      <c r="H54" s="84"/>
      <c r="I54" s="84"/>
      <c r="J54" s="84"/>
      <c r="K54" s="84"/>
    </row>
    <row r="55" spans="1:11" ht="15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</sheetData>
  <sheetProtection/>
  <mergeCells count="46">
    <mergeCell ref="B33:C33"/>
    <mergeCell ref="B34:C34"/>
    <mergeCell ref="B35:C35"/>
    <mergeCell ref="B36:C36"/>
    <mergeCell ref="B42:C42"/>
    <mergeCell ref="B37:C37"/>
    <mergeCell ref="B38:C38"/>
    <mergeCell ref="B39:C39"/>
    <mergeCell ref="B40:C40"/>
    <mergeCell ref="A24:A25"/>
    <mergeCell ref="B24:C24"/>
    <mergeCell ref="B25:C25"/>
    <mergeCell ref="B41:C41"/>
    <mergeCell ref="B27:C27"/>
    <mergeCell ref="B26:C26"/>
    <mergeCell ref="B32:C32"/>
    <mergeCell ref="B31:C31"/>
    <mergeCell ref="B28:C28"/>
    <mergeCell ref="B29:C29"/>
    <mergeCell ref="A2:E2"/>
    <mergeCell ref="A4:A5"/>
    <mergeCell ref="C4:E4"/>
    <mergeCell ref="A21:F21"/>
    <mergeCell ref="C18:D18"/>
    <mergeCell ref="A20:F20"/>
    <mergeCell ref="A14:D14"/>
    <mergeCell ref="C16:D16"/>
    <mergeCell ref="C17:D17"/>
    <mergeCell ref="B30:C30"/>
    <mergeCell ref="B23:C23"/>
    <mergeCell ref="D54:F54"/>
    <mergeCell ref="A52:C52"/>
    <mergeCell ref="D52:F52"/>
    <mergeCell ref="A53:C53"/>
    <mergeCell ref="D53:F53"/>
    <mergeCell ref="A54:C54"/>
    <mergeCell ref="A50:F50"/>
    <mergeCell ref="A51:C51"/>
    <mergeCell ref="B43:C43"/>
    <mergeCell ref="B44:C44"/>
    <mergeCell ref="B45:C45"/>
    <mergeCell ref="B46:C46"/>
    <mergeCell ref="B48:C48"/>
    <mergeCell ref="B49:C49"/>
    <mergeCell ref="D51:F51"/>
    <mergeCell ref="B47:C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rowBreaks count="2" manualBreakCount="2">
    <brk id="19" max="7" man="1"/>
    <brk id="5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5"/>
  <sheetViews>
    <sheetView view="pageBreakPreview" zoomScaleSheetLayoutView="100" workbookViewId="0" topLeftCell="H1">
      <selection activeCell="S22" sqref="S22"/>
    </sheetView>
  </sheetViews>
  <sheetFormatPr defaultColWidth="9.140625" defaultRowHeight="12"/>
  <cols>
    <col min="1" max="1" width="55.57421875" style="312" customWidth="1"/>
    <col min="2" max="2" width="11.8515625" style="312" customWidth="1"/>
    <col min="3" max="3" width="11.140625" style="312" hidden="1" customWidth="1"/>
    <col min="4" max="7" width="12.421875" style="312" hidden="1" customWidth="1"/>
    <col min="8" max="10" width="12.421875" style="312" customWidth="1"/>
    <col min="11" max="11" width="47.00390625" style="312" customWidth="1"/>
    <col min="12" max="12" width="10.8515625" style="312" bestFit="1" customWidth="1"/>
    <col min="13" max="13" width="9.28125" style="312" hidden="1" customWidth="1"/>
    <col min="14" max="17" width="12.28125" style="312" hidden="1" customWidth="1"/>
    <col min="18" max="20" width="12.28125" style="312" customWidth="1"/>
    <col min="21" max="16384" width="9.140625" style="312" customWidth="1"/>
  </cols>
  <sheetData>
    <row r="1" spans="19:20" ht="15">
      <c r="S1" s="364" t="s">
        <v>503</v>
      </c>
      <c r="T1" s="364"/>
    </row>
    <row r="2" spans="1:38" ht="15.75">
      <c r="A2" s="313" t="s">
        <v>25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4"/>
      <c r="AH2" s="314"/>
      <c r="AI2" s="314"/>
      <c r="AJ2" s="314"/>
      <c r="AK2" s="315" t="s">
        <v>26</v>
      </c>
      <c r="AL2" s="315"/>
    </row>
    <row r="3" spans="1:38" ht="18.75">
      <c r="A3" s="365" t="s">
        <v>389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</row>
    <row r="4" spans="13:20" ht="15">
      <c r="M4" s="317"/>
      <c r="O4" s="317"/>
      <c r="Q4" s="317"/>
      <c r="S4" s="317"/>
      <c r="T4" s="317" t="s">
        <v>27</v>
      </c>
    </row>
    <row r="5" spans="1:20" ht="15.75">
      <c r="A5" s="318" t="s">
        <v>28</v>
      </c>
      <c r="B5" s="310">
        <v>2013</v>
      </c>
      <c r="C5" s="310" t="s">
        <v>619</v>
      </c>
      <c r="D5" s="310" t="s">
        <v>621</v>
      </c>
      <c r="E5" s="310" t="s">
        <v>619</v>
      </c>
      <c r="F5" s="310" t="s">
        <v>621</v>
      </c>
      <c r="G5" s="310" t="s">
        <v>619</v>
      </c>
      <c r="H5" s="310" t="s">
        <v>621</v>
      </c>
      <c r="I5" s="310" t="s">
        <v>619</v>
      </c>
      <c r="J5" s="310" t="s">
        <v>621</v>
      </c>
      <c r="K5" s="318" t="s">
        <v>29</v>
      </c>
      <c r="L5" s="310">
        <v>2013</v>
      </c>
      <c r="M5" s="310" t="s">
        <v>619</v>
      </c>
      <c r="N5" s="310" t="s">
        <v>621</v>
      </c>
      <c r="O5" s="310" t="s">
        <v>619</v>
      </c>
      <c r="P5" s="310" t="s">
        <v>621</v>
      </c>
      <c r="Q5" s="310" t="s">
        <v>619</v>
      </c>
      <c r="R5" s="310" t="s">
        <v>621</v>
      </c>
      <c r="S5" s="310" t="s">
        <v>619</v>
      </c>
      <c r="T5" s="310" t="s">
        <v>621</v>
      </c>
    </row>
    <row r="6" spans="1:20" ht="15">
      <c r="A6" s="310" t="s">
        <v>30</v>
      </c>
      <c r="B6" s="319" t="s">
        <v>139</v>
      </c>
      <c r="C6" s="319" t="s">
        <v>620</v>
      </c>
      <c r="D6" s="319" t="s">
        <v>622</v>
      </c>
      <c r="E6" s="319" t="s">
        <v>620</v>
      </c>
      <c r="F6" s="319" t="s">
        <v>622</v>
      </c>
      <c r="G6" s="311" t="s">
        <v>620</v>
      </c>
      <c r="H6" s="311" t="s">
        <v>622</v>
      </c>
      <c r="I6" s="311" t="s">
        <v>620</v>
      </c>
      <c r="J6" s="311" t="s">
        <v>622</v>
      </c>
      <c r="K6" s="310" t="s">
        <v>30</v>
      </c>
      <c r="L6" s="319" t="s">
        <v>139</v>
      </c>
      <c r="M6" s="319" t="s">
        <v>620</v>
      </c>
      <c r="N6" s="319" t="s">
        <v>622</v>
      </c>
      <c r="O6" s="319" t="s">
        <v>620</v>
      </c>
      <c r="P6" s="319" t="s">
        <v>622</v>
      </c>
      <c r="Q6" s="311" t="s">
        <v>620</v>
      </c>
      <c r="R6" s="311" t="s">
        <v>622</v>
      </c>
      <c r="S6" s="311" t="s">
        <v>620</v>
      </c>
      <c r="T6" s="311" t="s">
        <v>622</v>
      </c>
    </row>
    <row r="7" spans="1:20" ht="16.5">
      <c r="A7" s="363" t="s">
        <v>193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20"/>
      <c r="N7" s="320"/>
      <c r="O7" s="320"/>
      <c r="P7" s="320"/>
      <c r="Q7" s="320"/>
      <c r="R7" s="320"/>
      <c r="S7" s="320"/>
      <c r="T7" s="320"/>
    </row>
    <row r="8" spans="1:20" ht="15">
      <c r="A8" s="310" t="s">
        <v>0</v>
      </c>
      <c r="B8" s="321">
        <f aca="true" t="shared" si="0" ref="B8:J8">B9+B17+B32+B55</f>
        <v>3512389</v>
      </c>
      <c r="C8" s="321">
        <f t="shared" si="0"/>
        <v>15119</v>
      </c>
      <c r="D8" s="321">
        <f t="shared" si="0"/>
        <v>3527508</v>
      </c>
      <c r="E8" s="321">
        <f t="shared" si="0"/>
        <v>18857</v>
      </c>
      <c r="F8" s="321">
        <f t="shared" si="0"/>
        <v>3546365</v>
      </c>
      <c r="G8" s="321">
        <f t="shared" si="0"/>
        <v>8116</v>
      </c>
      <c r="H8" s="321">
        <f t="shared" si="0"/>
        <v>3555722</v>
      </c>
      <c r="I8" s="321">
        <f t="shared" si="0"/>
        <v>65415</v>
      </c>
      <c r="J8" s="321">
        <f t="shared" si="0"/>
        <v>3621137</v>
      </c>
      <c r="K8" s="310" t="s">
        <v>0</v>
      </c>
      <c r="L8" s="321">
        <f aca="true" t="shared" si="1" ref="L8:T8">L9+L10+L11+L14+L15+L20+L23</f>
        <v>3617174</v>
      </c>
      <c r="M8" s="321">
        <f t="shared" si="1"/>
        <v>1341849</v>
      </c>
      <c r="N8" s="321">
        <f t="shared" si="1"/>
        <v>3689387</v>
      </c>
      <c r="O8" s="321">
        <f t="shared" si="1"/>
        <v>741399</v>
      </c>
      <c r="P8" s="321">
        <f t="shared" si="1"/>
        <v>4429571</v>
      </c>
      <c r="Q8" s="321">
        <f t="shared" si="1"/>
        <v>5523</v>
      </c>
      <c r="R8" s="321">
        <f t="shared" si="1"/>
        <v>4436335</v>
      </c>
      <c r="S8" s="321">
        <f t="shared" si="1"/>
        <v>71184</v>
      </c>
      <c r="T8" s="321">
        <f t="shared" si="1"/>
        <v>4507519</v>
      </c>
    </row>
    <row r="9" spans="1:20" ht="15">
      <c r="A9" s="214" t="s">
        <v>1</v>
      </c>
      <c r="B9" s="214">
        <f>B10</f>
        <v>229220</v>
      </c>
      <c r="C9" s="214">
        <f>C10</f>
        <v>3000</v>
      </c>
      <c r="D9" s="214">
        <f>D10</f>
        <v>232220</v>
      </c>
      <c r="E9" s="214">
        <f>E10</f>
        <v>7886</v>
      </c>
      <c r="F9" s="214">
        <f>F10</f>
        <v>240106</v>
      </c>
      <c r="G9" s="214"/>
      <c r="H9" s="214">
        <f>H10</f>
        <v>240106</v>
      </c>
      <c r="I9" s="214">
        <f>I10</f>
        <v>103</v>
      </c>
      <c r="J9" s="214">
        <f>J10</f>
        <v>240209</v>
      </c>
      <c r="K9" s="214" t="s">
        <v>35</v>
      </c>
      <c r="L9" s="214">
        <f>61600+32369</f>
        <v>93969</v>
      </c>
      <c r="M9" s="214">
        <v>-25</v>
      </c>
      <c r="N9" s="214">
        <f>SUM(L9:M9)</f>
        <v>93944</v>
      </c>
      <c r="O9" s="214">
        <v>6122</v>
      </c>
      <c r="P9" s="214">
        <f>SUM(N9:O9)</f>
        <v>100066</v>
      </c>
      <c r="Q9" s="214"/>
      <c r="R9" s="214">
        <f aca="true" t="shared" si="2" ref="R9:R14">SUM(P9:Q9)</f>
        <v>100066</v>
      </c>
      <c r="S9" s="214">
        <f>1040</f>
        <v>1040</v>
      </c>
      <c r="T9" s="214">
        <f aca="true" t="shared" si="3" ref="T9:T14">SUM(R9:S9)</f>
        <v>101106</v>
      </c>
    </row>
    <row r="10" spans="1:20" ht="15">
      <c r="A10" s="214" t="s">
        <v>61</v>
      </c>
      <c r="B10" s="214">
        <f aca="true" t="shared" si="4" ref="B10:J10">SUM(B11:B16)</f>
        <v>229220</v>
      </c>
      <c r="C10" s="214">
        <f t="shared" si="4"/>
        <v>3000</v>
      </c>
      <c r="D10" s="214">
        <f t="shared" si="4"/>
        <v>232220</v>
      </c>
      <c r="E10" s="214">
        <f t="shared" si="4"/>
        <v>7886</v>
      </c>
      <c r="F10" s="214">
        <f t="shared" si="4"/>
        <v>240106</v>
      </c>
      <c r="G10" s="214">
        <f t="shared" si="4"/>
        <v>0</v>
      </c>
      <c r="H10" s="214">
        <f t="shared" si="4"/>
        <v>240106</v>
      </c>
      <c r="I10" s="214">
        <f t="shared" si="4"/>
        <v>103</v>
      </c>
      <c r="J10" s="214">
        <f t="shared" si="4"/>
        <v>240209</v>
      </c>
      <c r="K10" s="214" t="s">
        <v>199</v>
      </c>
      <c r="L10" s="214">
        <f>8400+8740</f>
        <v>17140</v>
      </c>
      <c r="M10" s="214">
        <v>-4</v>
      </c>
      <c r="N10" s="214">
        <f>SUM(L10:M10)</f>
        <v>17136</v>
      </c>
      <c r="O10" s="214">
        <v>1555</v>
      </c>
      <c r="P10" s="214">
        <f>SUM(N10:O10)</f>
        <v>18691</v>
      </c>
      <c r="Q10" s="214"/>
      <c r="R10" s="214">
        <f t="shared" si="2"/>
        <v>18691</v>
      </c>
      <c r="S10" s="214">
        <f>281</f>
        <v>281</v>
      </c>
      <c r="T10" s="214">
        <f t="shared" si="3"/>
        <v>18972</v>
      </c>
    </row>
    <row r="11" spans="1:20" ht="15">
      <c r="A11" s="214" t="s">
        <v>65</v>
      </c>
      <c r="B11" s="214">
        <v>3000</v>
      </c>
      <c r="C11" s="214"/>
      <c r="D11" s="214">
        <f aca="true" t="shared" si="5" ref="D11:D83">SUM(B11:C11)</f>
        <v>3000</v>
      </c>
      <c r="E11" s="214"/>
      <c r="F11" s="214">
        <f aca="true" t="shared" si="6" ref="F11:H16">SUM(D11:E11)</f>
        <v>3000</v>
      </c>
      <c r="G11" s="214"/>
      <c r="H11" s="214">
        <f t="shared" si="6"/>
        <v>3000</v>
      </c>
      <c r="I11" s="214"/>
      <c r="J11" s="214">
        <f aca="true" t="shared" si="7" ref="J11:J16">SUM(H11:I11)</f>
        <v>3000</v>
      </c>
      <c r="K11" s="214" t="s">
        <v>36</v>
      </c>
      <c r="L11" s="214">
        <v>1269636</v>
      </c>
      <c r="M11" s="214">
        <f>'önk.szakf. '!O16</f>
        <v>1331738</v>
      </c>
      <c r="N11" s="214">
        <f>'önk.szakf. '!O16</f>
        <v>1331738</v>
      </c>
      <c r="O11" s="214">
        <f>'önk.szakf. '!P16</f>
        <v>-844</v>
      </c>
      <c r="P11" s="214">
        <v>1329679</v>
      </c>
      <c r="Q11" s="214">
        <f>-30+848</f>
        <v>818</v>
      </c>
      <c r="R11" s="214">
        <v>1331738</v>
      </c>
      <c r="S11" s="214">
        <v>-844</v>
      </c>
      <c r="T11" s="214">
        <f t="shared" si="3"/>
        <v>1330894</v>
      </c>
    </row>
    <row r="12" spans="1:20" ht="15">
      <c r="A12" s="214" t="s">
        <v>69</v>
      </c>
      <c r="B12" s="214">
        <f>10140+830</f>
        <v>10970</v>
      </c>
      <c r="C12" s="214"/>
      <c r="D12" s="214">
        <f t="shared" si="5"/>
        <v>10970</v>
      </c>
      <c r="E12" s="214">
        <v>6093</v>
      </c>
      <c r="F12" s="214">
        <f t="shared" si="6"/>
        <v>17063</v>
      </c>
      <c r="G12" s="214"/>
      <c r="H12" s="214">
        <f t="shared" si="6"/>
        <v>17063</v>
      </c>
      <c r="I12" s="214"/>
      <c r="J12" s="214">
        <f t="shared" si="7"/>
        <v>17063</v>
      </c>
      <c r="K12" s="214" t="s">
        <v>230</v>
      </c>
      <c r="L12" s="214">
        <v>342846</v>
      </c>
      <c r="M12" s="214"/>
      <c r="N12" s="214">
        <f>SUM(L12:M12)</f>
        <v>342846</v>
      </c>
      <c r="O12" s="214">
        <v>-50299</v>
      </c>
      <c r="P12" s="214">
        <f>SUM(N12:O12)</f>
        <v>292547</v>
      </c>
      <c r="Q12" s="214"/>
      <c r="R12" s="214">
        <f t="shared" si="2"/>
        <v>292547</v>
      </c>
      <c r="S12" s="214"/>
      <c r="T12" s="214">
        <f t="shared" si="3"/>
        <v>292547</v>
      </c>
    </row>
    <row r="13" spans="1:20" ht="15">
      <c r="A13" s="214" t="s">
        <v>67</v>
      </c>
      <c r="B13" s="214">
        <v>2000</v>
      </c>
      <c r="C13" s="214"/>
      <c r="D13" s="214">
        <f t="shared" si="5"/>
        <v>2000</v>
      </c>
      <c r="E13" s="214"/>
      <c r="F13" s="214">
        <f t="shared" si="6"/>
        <v>2000</v>
      </c>
      <c r="G13" s="214"/>
      <c r="H13" s="214">
        <f t="shared" si="6"/>
        <v>2000</v>
      </c>
      <c r="I13" s="214"/>
      <c r="J13" s="214">
        <f t="shared" si="7"/>
        <v>2000</v>
      </c>
      <c r="K13" s="214" t="s">
        <v>446</v>
      </c>
      <c r="L13" s="214">
        <v>35213</v>
      </c>
      <c r="M13" s="214"/>
      <c r="N13" s="214">
        <f>SUM(L13:M13)</f>
        <v>35213</v>
      </c>
      <c r="O13" s="214"/>
      <c r="P13" s="214">
        <f>SUM(N13:O13)</f>
        <v>35213</v>
      </c>
      <c r="Q13" s="214"/>
      <c r="R13" s="214">
        <f t="shared" si="2"/>
        <v>35213</v>
      </c>
      <c r="S13" s="214"/>
      <c r="T13" s="214">
        <f t="shared" si="3"/>
        <v>35213</v>
      </c>
    </row>
    <row r="14" spans="1:20" ht="15">
      <c r="A14" s="214" t="s">
        <v>448</v>
      </c>
      <c r="B14" s="214">
        <v>106561</v>
      </c>
      <c r="C14" s="214"/>
      <c r="D14" s="214">
        <f t="shared" si="5"/>
        <v>106561</v>
      </c>
      <c r="E14" s="214"/>
      <c r="F14" s="214">
        <f t="shared" si="6"/>
        <v>106561</v>
      </c>
      <c r="G14" s="214"/>
      <c r="H14" s="214">
        <f t="shared" si="6"/>
        <v>106561</v>
      </c>
      <c r="I14" s="214"/>
      <c r="J14" s="214">
        <f t="shared" si="7"/>
        <v>106561</v>
      </c>
      <c r="K14" s="214" t="s">
        <v>37</v>
      </c>
      <c r="L14" s="214"/>
      <c r="M14" s="214"/>
      <c r="N14" s="214"/>
      <c r="O14" s="214"/>
      <c r="P14" s="214">
        <f>SUM(N14:O14)</f>
        <v>0</v>
      </c>
      <c r="Q14" s="214"/>
      <c r="R14" s="214">
        <f t="shared" si="2"/>
        <v>0</v>
      </c>
      <c r="S14" s="214"/>
      <c r="T14" s="214">
        <f t="shared" si="3"/>
        <v>0</v>
      </c>
    </row>
    <row r="15" spans="1:20" ht="15">
      <c r="A15" s="214" t="s">
        <v>232</v>
      </c>
      <c r="B15" s="214">
        <f>31696+51024+14888</f>
        <v>97608</v>
      </c>
      <c r="C15" s="214"/>
      <c r="D15" s="214">
        <f t="shared" si="5"/>
        <v>97608</v>
      </c>
      <c r="E15" s="214">
        <v>1645</v>
      </c>
      <c r="F15" s="214">
        <f t="shared" si="6"/>
        <v>99253</v>
      </c>
      <c r="G15" s="214"/>
      <c r="H15" s="214">
        <f t="shared" si="6"/>
        <v>99253</v>
      </c>
      <c r="I15" s="214"/>
      <c r="J15" s="214">
        <f t="shared" si="7"/>
        <v>99253</v>
      </c>
      <c r="K15" s="214" t="s">
        <v>38</v>
      </c>
      <c r="L15" s="214">
        <f aca="true" t="shared" si="8" ref="L15:T15">L16+L17+L18+L19</f>
        <v>801365</v>
      </c>
      <c r="M15" s="214">
        <f t="shared" si="8"/>
        <v>8338</v>
      </c>
      <c r="N15" s="214">
        <f t="shared" si="8"/>
        <v>809703</v>
      </c>
      <c r="O15" s="214">
        <f t="shared" si="8"/>
        <v>51112</v>
      </c>
      <c r="P15" s="214">
        <f t="shared" si="8"/>
        <v>860815</v>
      </c>
      <c r="Q15" s="214">
        <f t="shared" si="8"/>
        <v>6930</v>
      </c>
      <c r="R15" s="214">
        <f t="shared" si="8"/>
        <v>867745</v>
      </c>
      <c r="S15" s="214">
        <f t="shared" si="8"/>
        <v>4066</v>
      </c>
      <c r="T15" s="214">
        <f t="shared" si="8"/>
        <v>871811</v>
      </c>
    </row>
    <row r="16" spans="1:20" ht="15">
      <c r="A16" s="214" t="s">
        <v>639</v>
      </c>
      <c r="B16" s="214">
        <f>1500+7581</f>
        <v>9081</v>
      </c>
      <c r="C16" s="214">
        <v>3000</v>
      </c>
      <c r="D16" s="214">
        <f t="shared" si="5"/>
        <v>12081</v>
      </c>
      <c r="E16" s="214">
        <v>148</v>
      </c>
      <c r="F16" s="214">
        <f t="shared" si="6"/>
        <v>12229</v>
      </c>
      <c r="G16" s="214"/>
      <c r="H16" s="214">
        <f t="shared" si="6"/>
        <v>12229</v>
      </c>
      <c r="I16" s="214">
        <v>103</v>
      </c>
      <c r="J16" s="214">
        <f t="shared" si="7"/>
        <v>12332</v>
      </c>
      <c r="K16" s="214" t="s">
        <v>538</v>
      </c>
      <c r="L16" s="214">
        <f>'Pe.átad., Kölcsön'!C49</f>
        <v>423268</v>
      </c>
      <c r="M16" s="214">
        <f>'Pe.átad., Kölcsön'!D49</f>
        <v>7134</v>
      </c>
      <c r="N16" s="214">
        <f>SUM(L16:M16)</f>
        <v>430402</v>
      </c>
      <c r="O16" s="214">
        <f>'Pe.átad., Kölcsön'!F49</f>
        <v>50115</v>
      </c>
      <c r="P16" s="214">
        <f>SUM(N16:O16)</f>
        <v>480517</v>
      </c>
      <c r="Q16" s="214">
        <v>1017</v>
      </c>
      <c r="R16" s="214">
        <f>SUM(P16:Q16)</f>
        <v>481534</v>
      </c>
      <c r="S16" s="214">
        <v>4400</v>
      </c>
      <c r="T16" s="214">
        <f>SUM(R16:S16)</f>
        <v>485934</v>
      </c>
    </row>
    <row r="17" spans="1:20" ht="15">
      <c r="A17" s="214" t="s">
        <v>2</v>
      </c>
      <c r="B17" s="214">
        <f aca="true" t="shared" si="9" ref="B17:J17">B18+B22+B25</f>
        <v>1292880</v>
      </c>
      <c r="C17" s="214">
        <f t="shared" si="9"/>
        <v>0</v>
      </c>
      <c r="D17" s="214">
        <f t="shared" si="9"/>
        <v>1292880</v>
      </c>
      <c r="E17" s="214">
        <f t="shared" si="9"/>
        <v>0</v>
      </c>
      <c r="F17" s="214">
        <f t="shared" si="9"/>
        <v>1292880</v>
      </c>
      <c r="G17" s="214">
        <f t="shared" si="9"/>
        <v>0</v>
      </c>
      <c r="H17" s="214">
        <f t="shared" si="9"/>
        <v>1292880</v>
      </c>
      <c r="I17" s="214">
        <f t="shared" si="9"/>
        <v>0</v>
      </c>
      <c r="J17" s="214">
        <f t="shared" si="9"/>
        <v>1292880</v>
      </c>
      <c r="K17" s="214" t="s">
        <v>539</v>
      </c>
      <c r="L17" s="214">
        <f>'Pe.átad., Kölcsön'!C32</f>
        <v>18697</v>
      </c>
      <c r="M17" s="214">
        <f>'Pe.átad., Kölcsön'!D32</f>
        <v>1204</v>
      </c>
      <c r="N17" s="214">
        <f>SUM(L17:M17)</f>
        <v>19901</v>
      </c>
      <c r="O17" s="214">
        <v>1020</v>
      </c>
      <c r="P17" s="214">
        <f>SUM(N17:O17)</f>
        <v>20921</v>
      </c>
      <c r="Q17" s="214">
        <v>2990</v>
      </c>
      <c r="R17" s="214">
        <f>SUM(P17:Q17)</f>
        <v>23911</v>
      </c>
      <c r="S17" s="214">
        <v>-334</v>
      </c>
      <c r="T17" s="214">
        <f aca="true" t="shared" si="10" ref="T17:T23">SUM(R17:S17)</f>
        <v>23577</v>
      </c>
    </row>
    <row r="18" spans="1:20" ht="15">
      <c r="A18" s="214" t="s">
        <v>3</v>
      </c>
      <c r="B18" s="214">
        <f aca="true" t="shared" si="11" ref="B18:J18">B19+B20+B21</f>
        <v>1179550</v>
      </c>
      <c r="C18" s="214">
        <f t="shared" si="11"/>
        <v>0</v>
      </c>
      <c r="D18" s="214">
        <f t="shared" si="11"/>
        <v>1179550</v>
      </c>
      <c r="E18" s="214">
        <f t="shared" si="11"/>
        <v>0</v>
      </c>
      <c r="F18" s="214">
        <f t="shared" si="11"/>
        <v>1179550</v>
      </c>
      <c r="G18" s="214">
        <f t="shared" si="11"/>
        <v>0</v>
      </c>
      <c r="H18" s="214">
        <f t="shared" si="11"/>
        <v>1179550</v>
      </c>
      <c r="I18" s="214">
        <f t="shared" si="11"/>
        <v>0</v>
      </c>
      <c r="J18" s="214">
        <f t="shared" si="11"/>
        <v>1179550</v>
      </c>
      <c r="K18" s="214" t="s">
        <v>39</v>
      </c>
      <c r="L18" s="214">
        <v>359400</v>
      </c>
      <c r="M18" s="214"/>
      <c r="N18" s="214">
        <f>SUM(L18:M18)</f>
        <v>359400</v>
      </c>
      <c r="O18" s="214">
        <v>-23</v>
      </c>
      <c r="P18" s="214">
        <f>SUM(N18:O18)</f>
        <v>359377</v>
      </c>
      <c r="Q18" s="214">
        <v>2923</v>
      </c>
      <c r="R18" s="214">
        <f>SUM(P18:Q18)</f>
        <v>362300</v>
      </c>
      <c r="S18" s="214"/>
      <c r="T18" s="214">
        <f t="shared" si="10"/>
        <v>362300</v>
      </c>
    </row>
    <row r="19" spans="1:20" ht="15">
      <c r="A19" s="214" t="s">
        <v>62</v>
      </c>
      <c r="B19" s="214">
        <v>219000</v>
      </c>
      <c r="C19" s="214"/>
      <c r="D19" s="214">
        <f t="shared" si="5"/>
        <v>219000</v>
      </c>
      <c r="E19" s="214"/>
      <c r="F19" s="214">
        <f>SUM(D19:E19)</f>
        <v>219000</v>
      </c>
      <c r="G19" s="214"/>
      <c r="H19" s="214">
        <f>SUM(F19:G19)</f>
        <v>219000</v>
      </c>
      <c r="I19" s="214"/>
      <c r="J19" s="214">
        <f>SUM(H19:I19)</f>
        <v>219000</v>
      </c>
      <c r="K19" s="214" t="s">
        <v>504</v>
      </c>
      <c r="L19" s="214"/>
      <c r="M19" s="214"/>
      <c r="N19" s="214"/>
      <c r="O19" s="214"/>
      <c r="P19" s="214">
        <f>SUM(N19:O19)</f>
        <v>0</v>
      </c>
      <c r="Q19" s="214"/>
      <c r="R19" s="214">
        <f>SUM(P19:Q19)</f>
        <v>0</v>
      </c>
      <c r="S19" s="214"/>
      <c r="T19" s="214">
        <f t="shared" si="10"/>
        <v>0</v>
      </c>
    </row>
    <row r="20" spans="1:20" ht="15">
      <c r="A20" s="214" t="s">
        <v>63</v>
      </c>
      <c r="B20" s="214">
        <v>960000</v>
      </c>
      <c r="C20" s="214"/>
      <c r="D20" s="214">
        <f t="shared" si="5"/>
        <v>960000</v>
      </c>
      <c r="E20" s="214"/>
      <c r="F20" s="214">
        <f>SUM(D20:E20)</f>
        <v>960000</v>
      </c>
      <c r="G20" s="214"/>
      <c r="H20" s="214">
        <f>SUM(F20:G20)</f>
        <v>960000</v>
      </c>
      <c r="I20" s="214"/>
      <c r="J20" s="214">
        <f>SUM(H20:I20)</f>
        <v>960000</v>
      </c>
      <c r="K20" s="214" t="s">
        <v>40</v>
      </c>
      <c r="L20" s="214">
        <f aca="true" t="shared" si="12" ref="L20:T20">L21+L22</f>
        <v>167876</v>
      </c>
      <c r="M20" s="214">
        <f t="shared" si="12"/>
        <v>-12029</v>
      </c>
      <c r="N20" s="214">
        <f t="shared" si="12"/>
        <v>155847</v>
      </c>
      <c r="O20" s="214">
        <f t="shared" si="12"/>
        <v>674073</v>
      </c>
      <c r="P20" s="214">
        <f t="shared" si="12"/>
        <v>829920</v>
      </c>
      <c r="Q20" s="214">
        <f t="shared" si="12"/>
        <v>-21838</v>
      </c>
      <c r="R20" s="214">
        <f t="shared" si="12"/>
        <v>808082</v>
      </c>
      <c r="S20" s="214">
        <f t="shared" si="12"/>
        <v>55455</v>
      </c>
      <c r="T20" s="214">
        <f t="shared" si="12"/>
        <v>863537</v>
      </c>
    </row>
    <row r="21" spans="1:20" ht="15">
      <c r="A21" s="214" t="s">
        <v>64</v>
      </c>
      <c r="B21" s="214">
        <v>550</v>
      </c>
      <c r="C21" s="214"/>
      <c r="D21" s="214">
        <f t="shared" si="5"/>
        <v>550</v>
      </c>
      <c r="E21" s="214"/>
      <c r="F21" s="214">
        <f>SUM(D21:E21)</f>
        <v>550</v>
      </c>
      <c r="G21" s="214"/>
      <c r="H21" s="214">
        <f>SUM(F21:G21)</f>
        <v>550</v>
      </c>
      <c r="I21" s="214"/>
      <c r="J21" s="214">
        <f>SUM(H21:I21)</f>
        <v>550</v>
      </c>
      <c r="K21" s="322" t="s">
        <v>200</v>
      </c>
      <c r="L21" s="214"/>
      <c r="M21" s="214"/>
      <c r="N21" s="214"/>
      <c r="O21" s="214">
        <v>682443</v>
      </c>
      <c r="P21" s="214">
        <f>SUM(N21:O21)</f>
        <v>682443</v>
      </c>
      <c r="Q21" s="214">
        <v>1970</v>
      </c>
      <c r="R21" s="214">
        <f>SUM(P21:Q21)</f>
        <v>684413</v>
      </c>
      <c r="S21" s="214">
        <v>60071</v>
      </c>
      <c r="T21" s="214">
        <f t="shared" si="10"/>
        <v>744484</v>
      </c>
    </row>
    <row r="22" spans="1:20" ht="15">
      <c r="A22" s="214" t="s">
        <v>4</v>
      </c>
      <c r="B22" s="214">
        <f aca="true" t="shared" si="13" ref="B22:J22">B23+B24</f>
        <v>88030</v>
      </c>
      <c r="C22" s="214">
        <f t="shared" si="13"/>
        <v>0</v>
      </c>
      <c r="D22" s="214">
        <f t="shared" si="13"/>
        <v>88030</v>
      </c>
      <c r="E22" s="214">
        <f t="shared" si="13"/>
        <v>0</v>
      </c>
      <c r="F22" s="214">
        <f t="shared" si="13"/>
        <v>88030</v>
      </c>
      <c r="G22" s="214">
        <f t="shared" si="13"/>
        <v>0</v>
      </c>
      <c r="H22" s="214">
        <f t="shared" si="13"/>
        <v>88030</v>
      </c>
      <c r="I22" s="214">
        <f t="shared" si="13"/>
        <v>0</v>
      </c>
      <c r="J22" s="214">
        <f t="shared" si="13"/>
        <v>88030</v>
      </c>
      <c r="K22" s="322" t="s">
        <v>201</v>
      </c>
      <c r="L22" s="214">
        <f>'Célf. '!C26</f>
        <v>167876</v>
      </c>
      <c r="M22" s="214">
        <f>'Célf. '!D26</f>
        <v>-12029</v>
      </c>
      <c r="N22" s="214">
        <f>'Célf. '!E26</f>
        <v>155847</v>
      </c>
      <c r="O22" s="214">
        <f>'Célf. '!F26</f>
        <v>-8370</v>
      </c>
      <c r="P22" s="214">
        <f>SUM(N22:O22)</f>
        <v>147477</v>
      </c>
      <c r="Q22" s="214">
        <v>-23808</v>
      </c>
      <c r="R22" s="214">
        <f>SUM(P22:Q22)</f>
        <v>123669</v>
      </c>
      <c r="S22" s="214">
        <v>-4616</v>
      </c>
      <c r="T22" s="214">
        <f t="shared" si="10"/>
        <v>119053</v>
      </c>
    </row>
    <row r="23" spans="1:20" ht="15">
      <c r="A23" s="214" t="s">
        <v>535</v>
      </c>
      <c r="B23" s="214">
        <v>88000</v>
      </c>
      <c r="C23" s="214"/>
      <c r="D23" s="214">
        <f t="shared" si="5"/>
        <v>88000</v>
      </c>
      <c r="E23" s="214"/>
      <c r="F23" s="214">
        <f>SUM(D23:E23)</f>
        <v>88000</v>
      </c>
      <c r="G23" s="214"/>
      <c r="H23" s="214">
        <f>SUM(F23:G23)</f>
        <v>88000</v>
      </c>
      <c r="I23" s="214"/>
      <c r="J23" s="214">
        <f>SUM(H23:I23)</f>
        <v>88000</v>
      </c>
      <c r="K23" s="322" t="s">
        <v>205</v>
      </c>
      <c r="L23" s="214">
        <f aca="true" t="shared" si="14" ref="L23:S23">+B353</f>
        <v>1267188</v>
      </c>
      <c r="M23" s="214">
        <f t="shared" si="14"/>
        <v>13831</v>
      </c>
      <c r="N23" s="214">
        <f t="shared" si="14"/>
        <v>1281019</v>
      </c>
      <c r="O23" s="214">
        <f t="shared" si="14"/>
        <v>9381</v>
      </c>
      <c r="P23" s="214">
        <f t="shared" si="14"/>
        <v>1290400</v>
      </c>
      <c r="Q23" s="214">
        <f t="shared" si="14"/>
        <v>19613</v>
      </c>
      <c r="R23" s="214">
        <f>SUM(P23:Q23)</f>
        <v>1310013</v>
      </c>
      <c r="S23" s="214">
        <f t="shared" si="14"/>
        <v>11186</v>
      </c>
      <c r="T23" s="214">
        <f t="shared" si="10"/>
        <v>1321199</v>
      </c>
    </row>
    <row r="24" spans="1:20" ht="15">
      <c r="A24" s="214" t="s">
        <v>57</v>
      </c>
      <c r="B24" s="214">
        <v>30</v>
      </c>
      <c r="C24" s="214"/>
      <c r="D24" s="214">
        <f t="shared" si="5"/>
        <v>30</v>
      </c>
      <c r="E24" s="214"/>
      <c r="F24" s="214">
        <f>SUM(D24:E24)</f>
        <v>30</v>
      </c>
      <c r="G24" s="214"/>
      <c r="H24" s="214">
        <f>SUM(F24:G24)</f>
        <v>30</v>
      </c>
      <c r="I24" s="214"/>
      <c r="J24" s="214">
        <f>SUM(H24:I24)</f>
        <v>30</v>
      </c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ht="15">
      <c r="A25" s="214" t="s">
        <v>5</v>
      </c>
      <c r="B25" s="214">
        <f aca="true" t="shared" si="15" ref="B25:J25">SUM(B26:B31)</f>
        <v>25300</v>
      </c>
      <c r="C25" s="214">
        <f t="shared" si="15"/>
        <v>0</v>
      </c>
      <c r="D25" s="214">
        <f t="shared" si="15"/>
        <v>25300</v>
      </c>
      <c r="E25" s="214">
        <f t="shared" si="15"/>
        <v>0</v>
      </c>
      <c r="F25" s="214">
        <f t="shared" si="15"/>
        <v>25300</v>
      </c>
      <c r="G25" s="214">
        <f t="shared" si="15"/>
        <v>0</v>
      </c>
      <c r="H25" s="214">
        <f t="shared" si="15"/>
        <v>25300</v>
      </c>
      <c r="I25" s="214">
        <f t="shared" si="15"/>
        <v>0</v>
      </c>
      <c r="J25" s="214">
        <f t="shared" si="15"/>
        <v>25300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1:20" ht="15">
      <c r="A26" s="214" t="s">
        <v>59</v>
      </c>
      <c r="B26" s="214">
        <v>2700</v>
      </c>
      <c r="C26" s="214"/>
      <c r="D26" s="214">
        <f t="shared" si="5"/>
        <v>2700</v>
      </c>
      <c r="E26" s="214"/>
      <c r="F26" s="214">
        <f aca="true" t="shared" si="16" ref="F26:F31">SUM(D26:E26)</f>
        <v>2700</v>
      </c>
      <c r="G26" s="214"/>
      <c r="H26" s="214">
        <f aca="true" t="shared" si="17" ref="H26:H31">SUM(F26:G26)</f>
        <v>2700</v>
      </c>
      <c r="I26" s="214"/>
      <c r="J26" s="214">
        <f aca="true" t="shared" si="18" ref="J26:J31">SUM(H26:I26)</f>
        <v>2700</v>
      </c>
      <c r="K26" s="214"/>
      <c r="L26" s="214"/>
      <c r="M26" s="214"/>
      <c r="N26" s="214"/>
      <c r="O26" s="214"/>
      <c r="P26" s="214"/>
      <c r="Q26" s="214"/>
      <c r="R26" s="214"/>
      <c r="S26" s="214"/>
      <c r="T26" s="214"/>
    </row>
    <row r="27" spans="1:20" ht="15">
      <c r="A27" s="214" t="s">
        <v>66</v>
      </c>
      <c r="B27" s="214">
        <v>100</v>
      </c>
      <c r="C27" s="214"/>
      <c r="D27" s="214">
        <f t="shared" si="5"/>
        <v>100</v>
      </c>
      <c r="E27" s="214"/>
      <c r="F27" s="214">
        <f t="shared" si="16"/>
        <v>100</v>
      </c>
      <c r="G27" s="214"/>
      <c r="H27" s="214">
        <f t="shared" si="17"/>
        <v>100</v>
      </c>
      <c r="I27" s="214"/>
      <c r="J27" s="214">
        <f t="shared" si="18"/>
        <v>100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</row>
    <row r="28" spans="1:20" ht="15">
      <c r="A28" s="214" t="s">
        <v>58</v>
      </c>
      <c r="B28" s="214">
        <v>1500</v>
      </c>
      <c r="C28" s="214"/>
      <c r="D28" s="214">
        <f t="shared" si="5"/>
        <v>1500</v>
      </c>
      <c r="E28" s="214"/>
      <c r="F28" s="214">
        <f t="shared" si="16"/>
        <v>1500</v>
      </c>
      <c r="G28" s="214"/>
      <c r="H28" s="214">
        <f t="shared" si="17"/>
        <v>1500</v>
      </c>
      <c r="I28" s="214"/>
      <c r="J28" s="214">
        <f t="shared" si="18"/>
        <v>1500</v>
      </c>
      <c r="K28" s="214"/>
      <c r="L28" s="214"/>
      <c r="M28" s="214"/>
      <c r="N28" s="214"/>
      <c r="O28" s="214"/>
      <c r="P28" s="214"/>
      <c r="Q28" s="214"/>
      <c r="R28" s="214"/>
      <c r="S28" s="214"/>
      <c r="T28" s="214"/>
    </row>
    <row r="29" spans="1:20" ht="15">
      <c r="A29" s="214" t="s">
        <v>60</v>
      </c>
      <c r="B29" s="214">
        <v>5000</v>
      </c>
      <c r="C29" s="214"/>
      <c r="D29" s="214">
        <f t="shared" si="5"/>
        <v>5000</v>
      </c>
      <c r="E29" s="214"/>
      <c r="F29" s="214">
        <f t="shared" si="16"/>
        <v>5000</v>
      </c>
      <c r="G29" s="214"/>
      <c r="H29" s="214">
        <f t="shared" si="17"/>
        <v>5000</v>
      </c>
      <c r="I29" s="214"/>
      <c r="J29" s="214">
        <f t="shared" si="18"/>
        <v>5000</v>
      </c>
      <c r="K29" s="214"/>
      <c r="L29" s="214"/>
      <c r="M29" s="214"/>
      <c r="N29" s="214"/>
      <c r="O29" s="214"/>
      <c r="P29" s="214"/>
      <c r="Q29" s="214"/>
      <c r="R29" s="214"/>
      <c r="S29" s="214"/>
      <c r="T29" s="214"/>
    </row>
    <row r="30" spans="1:20" ht="15">
      <c r="A30" s="214" t="s">
        <v>68</v>
      </c>
      <c r="B30" s="214">
        <v>6000</v>
      </c>
      <c r="C30" s="214"/>
      <c r="D30" s="214">
        <f t="shared" si="5"/>
        <v>6000</v>
      </c>
      <c r="E30" s="214"/>
      <c r="F30" s="214">
        <f t="shared" si="16"/>
        <v>6000</v>
      </c>
      <c r="G30" s="214"/>
      <c r="H30" s="214">
        <f t="shared" si="17"/>
        <v>6000</v>
      </c>
      <c r="I30" s="214"/>
      <c r="J30" s="214">
        <f t="shared" si="18"/>
        <v>6000</v>
      </c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ht="15">
      <c r="A31" s="214" t="s">
        <v>70</v>
      </c>
      <c r="B31" s="214">
        <v>10000</v>
      </c>
      <c r="C31" s="214"/>
      <c r="D31" s="214">
        <f t="shared" si="5"/>
        <v>10000</v>
      </c>
      <c r="E31" s="214"/>
      <c r="F31" s="214">
        <f t="shared" si="16"/>
        <v>10000</v>
      </c>
      <c r="G31" s="214"/>
      <c r="H31" s="214">
        <f t="shared" si="17"/>
        <v>10000</v>
      </c>
      <c r="I31" s="214"/>
      <c r="J31" s="214">
        <f t="shared" si="18"/>
        <v>10000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0" ht="15">
      <c r="A32" s="214" t="s">
        <v>489</v>
      </c>
      <c r="B32" s="214">
        <f>B37+B38+B45</f>
        <v>1568665</v>
      </c>
      <c r="C32" s="214">
        <f>C37+C38+C45</f>
        <v>10439</v>
      </c>
      <c r="D32" s="214">
        <f aca="true" t="shared" si="19" ref="D32:J32">D37+D38+D45+D54</f>
        <v>1579104</v>
      </c>
      <c r="E32" s="214">
        <f t="shared" si="19"/>
        <v>25994</v>
      </c>
      <c r="F32" s="214">
        <f t="shared" si="19"/>
        <v>1605098</v>
      </c>
      <c r="G32" s="214">
        <f t="shared" si="19"/>
        <v>3979</v>
      </c>
      <c r="H32" s="214">
        <f t="shared" si="19"/>
        <v>1609077</v>
      </c>
      <c r="I32" s="214">
        <f t="shared" si="19"/>
        <v>67524</v>
      </c>
      <c r="J32" s="214">
        <f t="shared" si="19"/>
        <v>1676601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5">
      <c r="A33" s="214" t="s">
        <v>419</v>
      </c>
      <c r="B33" s="214">
        <v>226072</v>
      </c>
      <c r="C33" s="214"/>
      <c r="D33" s="214">
        <f t="shared" si="5"/>
        <v>226072</v>
      </c>
      <c r="E33" s="214"/>
      <c r="F33" s="214">
        <f>SUM(D33:E33)</f>
        <v>226072</v>
      </c>
      <c r="G33" s="214"/>
      <c r="H33" s="214">
        <f>SUM(F33:G33)</f>
        <v>226072</v>
      </c>
      <c r="I33" s="214"/>
      <c r="J33" s="214">
        <f>SUM(H33:I33)</f>
        <v>226072</v>
      </c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5">
      <c r="A34" s="214" t="s">
        <v>449</v>
      </c>
      <c r="B34" s="214">
        <v>535816</v>
      </c>
      <c r="C34" s="214"/>
      <c r="D34" s="214">
        <f t="shared" si="5"/>
        <v>535816</v>
      </c>
      <c r="E34" s="214"/>
      <c r="F34" s="214">
        <f>SUM(D34:E34)</f>
        <v>535816</v>
      </c>
      <c r="G34" s="214"/>
      <c r="H34" s="214">
        <f>SUM(F34:G34)</f>
        <v>535816</v>
      </c>
      <c r="I34" s="214">
        <v>-6162</v>
      </c>
      <c r="J34" s="214">
        <f>SUM(H34:I34)</f>
        <v>529654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 ht="15">
      <c r="A35" s="214" t="s">
        <v>450</v>
      </c>
      <c r="B35" s="214">
        <v>486094</v>
      </c>
      <c r="C35" s="214"/>
      <c r="D35" s="214">
        <f t="shared" si="5"/>
        <v>486094</v>
      </c>
      <c r="E35" s="214"/>
      <c r="F35" s="214">
        <f>SUM(D35:E35)</f>
        <v>486094</v>
      </c>
      <c r="G35" s="214"/>
      <c r="H35" s="214">
        <f>SUM(F35:G35)</f>
        <v>486094</v>
      </c>
      <c r="I35" s="214">
        <v>1925</v>
      </c>
      <c r="J35" s="214">
        <f>SUM(H35:I35)</f>
        <v>488019</v>
      </c>
      <c r="K35" s="322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5">
      <c r="A36" s="214" t="s">
        <v>534</v>
      </c>
      <c r="B36" s="214">
        <v>35316</v>
      </c>
      <c r="C36" s="214"/>
      <c r="D36" s="214">
        <f t="shared" si="5"/>
        <v>35316</v>
      </c>
      <c r="E36" s="214"/>
      <c r="F36" s="214">
        <f>SUM(D36:E36)</f>
        <v>35316</v>
      </c>
      <c r="G36" s="214">
        <f>362+325</f>
        <v>687</v>
      </c>
      <c r="H36" s="214">
        <f>SUM(F36:G36)</f>
        <v>36003</v>
      </c>
      <c r="I36" s="214">
        <v>-687</v>
      </c>
      <c r="J36" s="214">
        <f>SUM(H36:I36)</f>
        <v>35316</v>
      </c>
      <c r="K36" s="322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5">
      <c r="A37" s="323" t="s">
        <v>451</v>
      </c>
      <c r="B37" s="324">
        <f aca="true" t="shared" si="20" ref="B37:H37">SUM(B33:B36)</f>
        <v>1283298</v>
      </c>
      <c r="C37" s="324">
        <f t="shared" si="20"/>
        <v>0</v>
      </c>
      <c r="D37" s="324">
        <f t="shared" si="20"/>
        <v>1283298</v>
      </c>
      <c r="E37" s="324">
        <f t="shared" si="20"/>
        <v>0</v>
      </c>
      <c r="F37" s="324">
        <f t="shared" si="20"/>
        <v>1283298</v>
      </c>
      <c r="G37" s="324">
        <f t="shared" si="20"/>
        <v>687</v>
      </c>
      <c r="H37" s="324">
        <f t="shared" si="20"/>
        <v>1283985</v>
      </c>
      <c r="I37" s="324">
        <f>SUM(I33:I36)</f>
        <v>-4924</v>
      </c>
      <c r="J37" s="324">
        <f>SUM(J33:J36)</f>
        <v>1279061</v>
      </c>
      <c r="K37" s="322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5">
      <c r="A38" s="214" t="s">
        <v>528</v>
      </c>
      <c r="B38" s="324">
        <f aca="true" t="shared" si="21" ref="B38:J38">SUM(B39:B44)</f>
        <v>269730</v>
      </c>
      <c r="C38" s="324">
        <f t="shared" si="21"/>
        <v>0</v>
      </c>
      <c r="D38" s="324">
        <f t="shared" si="21"/>
        <v>269730</v>
      </c>
      <c r="E38" s="324">
        <f t="shared" si="21"/>
        <v>0</v>
      </c>
      <c r="F38" s="324">
        <f t="shared" si="21"/>
        <v>269730</v>
      </c>
      <c r="G38" s="324">
        <f t="shared" si="21"/>
        <v>0</v>
      </c>
      <c r="H38" s="324">
        <f t="shared" si="21"/>
        <v>269730</v>
      </c>
      <c r="I38" s="324">
        <f t="shared" si="21"/>
        <v>0</v>
      </c>
      <c r="J38" s="324">
        <f t="shared" si="21"/>
        <v>269730</v>
      </c>
      <c r="K38" s="322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5">
      <c r="A39" s="214" t="s">
        <v>71</v>
      </c>
      <c r="B39" s="214">
        <v>1080</v>
      </c>
      <c r="C39" s="214"/>
      <c r="D39" s="214">
        <f t="shared" si="5"/>
        <v>1080</v>
      </c>
      <c r="E39" s="214"/>
      <c r="F39" s="214">
        <f aca="true" t="shared" si="22" ref="F39:F44">SUM(D39:E39)</f>
        <v>1080</v>
      </c>
      <c r="G39" s="214"/>
      <c r="H39" s="214">
        <f aca="true" t="shared" si="23" ref="H39:H44">SUM(F39:G39)</f>
        <v>1080</v>
      </c>
      <c r="I39" s="214"/>
      <c r="J39" s="214">
        <f aca="true" t="shared" si="24" ref="J39:J44">SUM(H39:I39)</f>
        <v>1080</v>
      </c>
      <c r="K39" s="322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ht="15">
      <c r="A40" s="214" t="s">
        <v>72</v>
      </c>
      <c r="B40" s="214">
        <v>10650</v>
      </c>
      <c r="C40" s="214"/>
      <c r="D40" s="214">
        <f t="shared" si="5"/>
        <v>10650</v>
      </c>
      <c r="E40" s="214"/>
      <c r="F40" s="214">
        <f t="shared" si="22"/>
        <v>10650</v>
      </c>
      <c r="G40" s="214"/>
      <c r="H40" s="214">
        <f t="shared" si="23"/>
        <v>10650</v>
      </c>
      <c r="I40" s="214"/>
      <c r="J40" s="214">
        <f t="shared" si="24"/>
        <v>10650</v>
      </c>
      <c r="K40" s="322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 ht="15">
      <c r="A41" s="214" t="s">
        <v>204</v>
      </c>
      <c r="B41" s="214">
        <v>90000</v>
      </c>
      <c r="C41" s="214"/>
      <c r="D41" s="214">
        <f t="shared" si="5"/>
        <v>90000</v>
      </c>
      <c r="E41" s="214"/>
      <c r="F41" s="214">
        <f t="shared" si="22"/>
        <v>90000</v>
      </c>
      <c r="G41" s="214"/>
      <c r="H41" s="214">
        <f t="shared" si="23"/>
        <v>90000</v>
      </c>
      <c r="I41" s="214"/>
      <c r="J41" s="214">
        <f t="shared" si="24"/>
        <v>90000</v>
      </c>
      <c r="K41" s="322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0" ht="15">
      <c r="A42" s="214" t="s">
        <v>453</v>
      </c>
      <c r="B42" s="214">
        <v>54000</v>
      </c>
      <c r="C42" s="214"/>
      <c r="D42" s="214">
        <f t="shared" si="5"/>
        <v>54000</v>
      </c>
      <c r="E42" s="214"/>
      <c r="F42" s="214">
        <f t="shared" si="22"/>
        <v>54000</v>
      </c>
      <c r="G42" s="214"/>
      <c r="H42" s="214">
        <f t="shared" si="23"/>
        <v>54000</v>
      </c>
      <c r="I42" s="214"/>
      <c r="J42" s="214">
        <f t="shared" si="24"/>
        <v>54000</v>
      </c>
      <c r="K42" s="322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0" ht="15">
      <c r="A43" s="214" t="s">
        <v>454</v>
      </c>
      <c r="B43" s="214">
        <v>112000</v>
      </c>
      <c r="C43" s="214"/>
      <c r="D43" s="214">
        <f t="shared" si="5"/>
        <v>112000</v>
      </c>
      <c r="E43" s="214"/>
      <c r="F43" s="214">
        <f t="shared" si="22"/>
        <v>112000</v>
      </c>
      <c r="G43" s="214"/>
      <c r="H43" s="214">
        <f t="shared" si="23"/>
        <v>112000</v>
      </c>
      <c r="I43" s="214"/>
      <c r="J43" s="214">
        <f t="shared" si="24"/>
        <v>112000</v>
      </c>
      <c r="K43" s="322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ht="15">
      <c r="A44" s="214" t="s">
        <v>455</v>
      </c>
      <c r="B44" s="214">
        <v>2000</v>
      </c>
      <c r="C44" s="214"/>
      <c r="D44" s="214">
        <f t="shared" si="5"/>
        <v>2000</v>
      </c>
      <c r="E44" s="214"/>
      <c r="F44" s="214">
        <f t="shared" si="22"/>
        <v>2000</v>
      </c>
      <c r="G44" s="214"/>
      <c r="H44" s="214">
        <f t="shared" si="23"/>
        <v>2000</v>
      </c>
      <c r="I44" s="214"/>
      <c r="J44" s="214">
        <f t="shared" si="24"/>
        <v>2000</v>
      </c>
      <c r="K44" s="322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0" ht="15">
      <c r="A45" s="214" t="s">
        <v>529</v>
      </c>
      <c r="B45" s="214">
        <f>B46+B47+B48+B49</f>
        <v>15637</v>
      </c>
      <c r="C45" s="214">
        <f>C46+C47+C48+C49</f>
        <v>10439</v>
      </c>
      <c r="D45" s="214">
        <f>D46+D47+D48+D49</f>
        <v>26076</v>
      </c>
      <c r="E45" s="214">
        <f>E46+E47+E48+E49</f>
        <v>8194</v>
      </c>
      <c r="F45" s="214">
        <f>F46+F47+F48+F49+F50</f>
        <v>34270</v>
      </c>
      <c r="G45" s="214">
        <f>G46+G47+G48+G49+G50</f>
        <v>3292</v>
      </c>
      <c r="H45" s="214">
        <f>H46+H47+H48+H49+H50</f>
        <v>37562</v>
      </c>
      <c r="I45" s="214">
        <f>I46+I47+I48+I49+I50+I51+I52+I53</f>
        <v>72448</v>
      </c>
      <c r="J45" s="214">
        <f>J46+J47+J48+J49+J50+J51+J52+J53</f>
        <v>110010</v>
      </c>
      <c r="K45" s="322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0" ht="15">
      <c r="A46" s="214" t="s">
        <v>635</v>
      </c>
      <c r="B46" s="214">
        <v>3218</v>
      </c>
      <c r="C46" s="214"/>
      <c r="D46" s="214">
        <f t="shared" si="5"/>
        <v>3218</v>
      </c>
      <c r="E46" s="214"/>
      <c r="F46" s="214">
        <f>SUM(D46:E46)</f>
        <v>3218</v>
      </c>
      <c r="G46" s="214">
        <v>369</v>
      </c>
      <c r="H46" s="214">
        <f aca="true" t="shared" si="25" ref="H46:H54">SUM(F46:G46)</f>
        <v>3587</v>
      </c>
      <c r="I46" s="214"/>
      <c r="J46" s="214">
        <f aca="true" t="shared" si="26" ref="J46:J54">SUM(H46:I46)</f>
        <v>3587</v>
      </c>
      <c r="K46" s="322"/>
      <c r="L46" s="214"/>
      <c r="M46" s="214"/>
      <c r="N46" s="214"/>
      <c r="O46" s="214"/>
      <c r="P46" s="214"/>
      <c r="Q46" s="214"/>
      <c r="R46" s="214"/>
      <c r="S46" s="214"/>
      <c r="T46" s="214"/>
    </row>
    <row r="47" spans="1:20" ht="15">
      <c r="A47" s="214" t="s">
        <v>636</v>
      </c>
      <c r="B47" s="214">
        <v>962</v>
      </c>
      <c r="C47" s="214"/>
      <c r="D47" s="214">
        <f t="shared" si="5"/>
        <v>962</v>
      </c>
      <c r="E47" s="214"/>
      <c r="F47" s="214">
        <f>SUM(D47:E47)</f>
        <v>962</v>
      </c>
      <c r="G47" s="214"/>
      <c r="H47" s="214">
        <f t="shared" si="25"/>
        <v>962</v>
      </c>
      <c r="I47" s="214"/>
      <c r="J47" s="214">
        <f t="shared" si="26"/>
        <v>962</v>
      </c>
      <c r="K47" s="322"/>
      <c r="L47" s="214"/>
      <c r="M47" s="214"/>
      <c r="N47" s="214"/>
      <c r="O47" s="214"/>
      <c r="P47" s="214"/>
      <c r="Q47" s="214"/>
      <c r="R47" s="214"/>
      <c r="S47" s="214"/>
      <c r="T47" s="214"/>
    </row>
    <row r="48" spans="1:20" ht="15">
      <c r="A48" s="214" t="s">
        <v>637</v>
      </c>
      <c r="B48" s="214">
        <v>11457</v>
      </c>
      <c r="C48" s="214"/>
      <c r="D48" s="214">
        <f t="shared" si="5"/>
        <v>11457</v>
      </c>
      <c r="E48" s="214"/>
      <c r="F48" s="214">
        <f>SUM(D48:E48)</f>
        <v>11457</v>
      </c>
      <c r="G48" s="214"/>
      <c r="H48" s="214">
        <f t="shared" si="25"/>
        <v>11457</v>
      </c>
      <c r="I48" s="214"/>
      <c r="J48" s="214">
        <f t="shared" si="26"/>
        <v>11457</v>
      </c>
      <c r="K48" s="322"/>
      <c r="L48" s="214"/>
      <c r="M48" s="214"/>
      <c r="N48" s="214"/>
      <c r="O48" s="214"/>
      <c r="P48" s="214"/>
      <c r="Q48" s="214"/>
      <c r="R48" s="214"/>
      <c r="S48" s="214"/>
      <c r="T48" s="214"/>
    </row>
    <row r="49" spans="1:20" ht="15">
      <c r="A49" s="214" t="s">
        <v>638</v>
      </c>
      <c r="B49" s="214"/>
      <c r="C49" s="214">
        <v>10439</v>
      </c>
      <c r="D49" s="214">
        <f t="shared" si="5"/>
        <v>10439</v>
      </c>
      <c r="E49" s="214">
        <v>8194</v>
      </c>
      <c r="F49" s="214">
        <f>SUM(D49:E49)</f>
        <v>18633</v>
      </c>
      <c r="G49" s="214"/>
      <c r="H49" s="214">
        <f t="shared" si="25"/>
        <v>18633</v>
      </c>
      <c r="I49" s="214">
        <v>11955</v>
      </c>
      <c r="J49" s="214">
        <f t="shared" si="26"/>
        <v>30588</v>
      </c>
      <c r="K49" s="322"/>
      <c r="L49" s="214"/>
      <c r="M49" s="214"/>
      <c r="N49" s="214"/>
      <c r="O49" s="214"/>
      <c r="P49" s="214"/>
      <c r="Q49" s="214"/>
      <c r="R49" s="214"/>
      <c r="S49" s="214"/>
      <c r="T49" s="214"/>
    </row>
    <row r="50" spans="1:20" ht="15">
      <c r="A50" s="214" t="s">
        <v>688</v>
      </c>
      <c r="B50" s="214"/>
      <c r="C50" s="214"/>
      <c r="D50" s="214"/>
      <c r="E50" s="214"/>
      <c r="F50" s="214"/>
      <c r="G50" s="214">
        <v>2923</v>
      </c>
      <c r="H50" s="214">
        <f t="shared" si="25"/>
        <v>2923</v>
      </c>
      <c r="I50" s="214"/>
      <c r="J50" s="214">
        <f t="shared" si="26"/>
        <v>2923</v>
      </c>
      <c r="K50" s="322"/>
      <c r="L50" s="214"/>
      <c r="M50" s="214"/>
      <c r="N50" s="214"/>
      <c r="O50" s="214"/>
      <c r="P50" s="214"/>
      <c r="Q50" s="214"/>
      <c r="R50" s="214"/>
      <c r="S50" s="214"/>
      <c r="T50" s="214"/>
    </row>
    <row r="51" spans="1:20" ht="15">
      <c r="A51" s="214" t="s">
        <v>706</v>
      </c>
      <c r="B51" s="214"/>
      <c r="C51" s="214"/>
      <c r="D51" s="214"/>
      <c r="E51" s="214"/>
      <c r="F51" s="214"/>
      <c r="G51" s="214"/>
      <c r="H51" s="214"/>
      <c r="I51" s="214">
        <v>23028</v>
      </c>
      <c r="J51" s="214">
        <f t="shared" si="26"/>
        <v>23028</v>
      </c>
      <c r="K51" s="322"/>
      <c r="L51" s="214"/>
      <c r="M51" s="214"/>
      <c r="N51" s="214"/>
      <c r="O51" s="214"/>
      <c r="P51" s="214"/>
      <c r="Q51" s="214"/>
      <c r="R51" s="214"/>
      <c r="S51" s="214"/>
      <c r="T51" s="214"/>
    </row>
    <row r="52" spans="1:20" ht="15">
      <c r="A52" s="214" t="s">
        <v>708</v>
      </c>
      <c r="B52" s="214"/>
      <c r="C52" s="214"/>
      <c r="D52" s="214"/>
      <c r="E52" s="214"/>
      <c r="F52" s="214"/>
      <c r="G52" s="214"/>
      <c r="H52" s="214"/>
      <c r="I52" s="214">
        <v>14558</v>
      </c>
      <c r="J52" s="214">
        <f t="shared" si="26"/>
        <v>14558</v>
      </c>
      <c r="K52" s="322"/>
      <c r="L52" s="214"/>
      <c r="M52" s="214"/>
      <c r="N52" s="214"/>
      <c r="O52" s="214"/>
      <c r="P52" s="214"/>
      <c r="Q52" s="214"/>
      <c r="R52" s="214"/>
      <c r="S52" s="214"/>
      <c r="T52" s="214"/>
    </row>
    <row r="53" spans="1:20" ht="15">
      <c r="A53" s="214" t="s">
        <v>707</v>
      </c>
      <c r="B53" s="214"/>
      <c r="C53" s="214"/>
      <c r="D53" s="214"/>
      <c r="E53" s="214"/>
      <c r="F53" s="214"/>
      <c r="G53" s="214"/>
      <c r="H53" s="214"/>
      <c r="I53" s="214">
        <v>22907</v>
      </c>
      <c r="J53" s="214">
        <f t="shared" si="26"/>
        <v>22907</v>
      </c>
      <c r="K53" s="322"/>
      <c r="L53" s="214"/>
      <c r="M53" s="214"/>
      <c r="N53" s="214"/>
      <c r="O53" s="214"/>
      <c r="P53" s="214"/>
      <c r="Q53" s="214"/>
      <c r="R53" s="214"/>
      <c r="S53" s="214"/>
      <c r="T53" s="214"/>
    </row>
    <row r="54" spans="1:20" ht="15">
      <c r="A54" s="214" t="s">
        <v>668</v>
      </c>
      <c r="B54" s="214"/>
      <c r="C54" s="214"/>
      <c r="D54" s="214"/>
      <c r="E54" s="214">
        <v>17800</v>
      </c>
      <c r="F54" s="214">
        <f>SUM(D54:E54)</f>
        <v>17800</v>
      </c>
      <c r="G54" s="214"/>
      <c r="H54" s="214">
        <f t="shared" si="25"/>
        <v>17800</v>
      </c>
      <c r="I54" s="214"/>
      <c r="J54" s="214">
        <f t="shared" si="26"/>
        <v>17800</v>
      </c>
      <c r="K54" s="322"/>
      <c r="L54" s="214"/>
      <c r="M54" s="214"/>
      <c r="N54" s="214"/>
      <c r="O54" s="214"/>
      <c r="P54" s="214"/>
      <c r="Q54" s="214"/>
      <c r="R54" s="214"/>
      <c r="S54" s="214"/>
      <c r="T54" s="214"/>
    </row>
    <row r="55" spans="1:20" ht="15">
      <c r="A55" s="214" t="s">
        <v>7</v>
      </c>
      <c r="B55" s="214">
        <f aca="true" t="shared" si="27" ref="B55:J55">B56+B71+B74</f>
        <v>421624</v>
      </c>
      <c r="C55" s="214">
        <f t="shared" si="27"/>
        <v>1680</v>
      </c>
      <c r="D55" s="214">
        <f t="shared" si="27"/>
        <v>423304</v>
      </c>
      <c r="E55" s="214">
        <f t="shared" si="27"/>
        <v>-15023</v>
      </c>
      <c r="F55" s="214">
        <f t="shared" si="27"/>
        <v>408281</v>
      </c>
      <c r="G55" s="214">
        <f t="shared" si="27"/>
        <v>4137</v>
      </c>
      <c r="H55" s="214">
        <f t="shared" si="27"/>
        <v>413659</v>
      </c>
      <c r="I55" s="214">
        <f t="shared" si="27"/>
        <v>-2212</v>
      </c>
      <c r="J55" s="214">
        <f t="shared" si="27"/>
        <v>411447</v>
      </c>
      <c r="K55" s="322"/>
      <c r="L55" s="214"/>
      <c r="M55" s="214"/>
      <c r="N55" s="214"/>
      <c r="O55" s="214"/>
      <c r="P55" s="214"/>
      <c r="Q55" s="214"/>
      <c r="R55" s="214"/>
      <c r="S55" s="214"/>
      <c r="T55" s="214"/>
    </row>
    <row r="56" spans="1:20" ht="15">
      <c r="A56" s="214" t="s">
        <v>491</v>
      </c>
      <c r="B56" s="214">
        <f aca="true" t="shared" si="28" ref="B56:J56">B57+B63</f>
        <v>111388</v>
      </c>
      <c r="C56" s="214">
        <f t="shared" si="28"/>
        <v>1680</v>
      </c>
      <c r="D56" s="214">
        <f t="shared" si="28"/>
        <v>113068</v>
      </c>
      <c r="E56" s="214">
        <f t="shared" si="28"/>
        <v>-15023</v>
      </c>
      <c r="F56" s="214">
        <f t="shared" si="28"/>
        <v>98045</v>
      </c>
      <c r="G56" s="214">
        <f t="shared" si="28"/>
        <v>4137</v>
      </c>
      <c r="H56" s="214">
        <f t="shared" si="28"/>
        <v>102182</v>
      </c>
      <c r="I56" s="214">
        <f t="shared" si="28"/>
        <v>-2212</v>
      </c>
      <c r="J56" s="214">
        <f t="shared" si="28"/>
        <v>99970</v>
      </c>
      <c r="K56" s="322"/>
      <c r="L56" s="214"/>
      <c r="M56" s="214"/>
      <c r="N56" s="214"/>
      <c r="O56" s="214"/>
      <c r="P56" s="214"/>
      <c r="Q56" s="214"/>
      <c r="R56" s="214"/>
      <c r="S56" s="214"/>
      <c r="T56" s="214"/>
    </row>
    <row r="57" spans="1:20" ht="15">
      <c r="A57" s="214" t="s">
        <v>73</v>
      </c>
      <c r="B57" s="214">
        <f>SUM(B58:B60)</f>
        <v>8010</v>
      </c>
      <c r="C57" s="214">
        <f>SUM(C58:C60)</f>
        <v>1680</v>
      </c>
      <c r="D57" s="214">
        <f>SUM(D58:D60)</f>
        <v>9690</v>
      </c>
      <c r="E57" s="214">
        <f>SUM(E58:E60)</f>
        <v>1288</v>
      </c>
      <c r="F57" s="214">
        <f>SUM(F58:F60)</f>
        <v>10978</v>
      </c>
      <c r="G57" s="214">
        <f>SUM(G58:G62)</f>
        <v>4137</v>
      </c>
      <c r="H57" s="214">
        <f>SUM(H58:H62)</f>
        <v>15115</v>
      </c>
      <c r="I57" s="214">
        <f>SUM(I58:I62)</f>
        <v>-3380</v>
      </c>
      <c r="J57" s="214">
        <f>SUM(J58:J62)</f>
        <v>11735</v>
      </c>
      <c r="K57" s="322"/>
      <c r="L57" s="214"/>
      <c r="M57" s="214"/>
      <c r="N57" s="214"/>
      <c r="O57" s="214"/>
      <c r="P57" s="214"/>
      <c r="Q57" s="214"/>
      <c r="R57" s="214"/>
      <c r="S57" s="214"/>
      <c r="T57" s="214"/>
    </row>
    <row r="58" spans="1:20" ht="15">
      <c r="A58" s="214" t="s">
        <v>442</v>
      </c>
      <c r="B58" s="214">
        <v>5919</v>
      </c>
      <c r="C58" s="214"/>
      <c r="D58" s="214">
        <f t="shared" si="5"/>
        <v>5919</v>
      </c>
      <c r="E58" s="214"/>
      <c r="F58" s="214">
        <f>SUM(D58:E58)</f>
        <v>5919</v>
      </c>
      <c r="G58" s="214"/>
      <c r="H58" s="214">
        <f>SUM(F58:G58)</f>
        <v>5919</v>
      </c>
      <c r="I58" s="214">
        <v>-2443</v>
      </c>
      <c r="J58" s="214">
        <f>SUM(H58:I58)</f>
        <v>3476</v>
      </c>
      <c r="K58" s="322"/>
      <c r="L58" s="214"/>
      <c r="M58" s="214"/>
      <c r="N58" s="214"/>
      <c r="O58" s="214"/>
      <c r="P58" s="214"/>
      <c r="Q58" s="214"/>
      <c r="R58" s="214"/>
      <c r="S58" s="214"/>
      <c r="T58" s="214"/>
    </row>
    <row r="59" spans="1:20" ht="15">
      <c r="A59" s="214" t="s">
        <v>443</v>
      </c>
      <c r="B59" s="214">
        <v>2091</v>
      </c>
      <c r="C59" s="214"/>
      <c r="D59" s="214">
        <f t="shared" si="5"/>
        <v>2091</v>
      </c>
      <c r="E59" s="214"/>
      <c r="F59" s="214">
        <f>SUM(D59:E59)</f>
        <v>2091</v>
      </c>
      <c r="G59" s="214"/>
      <c r="H59" s="214">
        <f>SUM(F59:G59)</f>
        <v>2091</v>
      </c>
      <c r="I59" s="214">
        <v>-937</v>
      </c>
      <c r="J59" s="214">
        <f>SUM(H59:I59)</f>
        <v>1154</v>
      </c>
      <c r="K59" s="322"/>
      <c r="L59" s="214"/>
      <c r="M59" s="214"/>
      <c r="N59" s="214"/>
      <c r="O59" s="214"/>
      <c r="P59" s="214"/>
      <c r="Q59" s="214"/>
      <c r="R59" s="214"/>
      <c r="S59" s="214"/>
      <c r="T59" s="214"/>
    </row>
    <row r="60" spans="1:20" ht="15">
      <c r="A60" s="214" t="s">
        <v>657</v>
      </c>
      <c r="B60" s="214"/>
      <c r="C60" s="214">
        <v>1680</v>
      </c>
      <c r="D60" s="214">
        <f t="shared" si="5"/>
        <v>1680</v>
      </c>
      <c r="E60" s="214">
        <v>1288</v>
      </c>
      <c r="F60" s="214">
        <f>SUM(D60:E60)</f>
        <v>2968</v>
      </c>
      <c r="G60" s="214"/>
      <c r="H60" s="214">
        <f>SUM(F60:G60)</f>
        <v>2968</v>
      </c>
      <c r="I60" s="214"/>
      <c r="J60" s="214">
        <f>SUM(H60:I60)</f>
        <v>2968</v>
      </c>
      <c r="K60" s="322"/>
      <c r="L60" s="214"/>
      <c r="M60" s="214"/>
      <c r="N60" s="214"/>
      <c r="O60" s="214"/>
      <c r="P60" s="214"/>
      <c r="Q60" s="214"/>
      <c r="R60" s="214"/>
      <c r="S60" s="214"/>
      <c r="T60" s="214"/>
    </row>
    <row r="61" spans="1:20" ht="15">
      <c r="A61" s="214" t="s">
        <v>686</v>
      </c>
      <c r="B61" s="214"/>
      <c r="C61" s="214"/>
      <c r="D61" s="214"/>
      <c r="E61" s="214"/>
      <c r="F61" s="214"/>
      <c r="G61" s="214">
        <v>1549</v>
      </c>
      <c r="H61" s="214">
        <f>SUM(F61:G61)</f>
        <v>1549</v>
      </c>
      <c r="I61" s="214"/>
      <c r="J61" s="214">
        <f>SUM(H61:I61)</f>
        <v>1549</v>
      </c>
      <c r="K61" s="322"/>
      <c r="L61" s="214"/>
      <c r="M61" s="214"/>
      <c r="N61" s="214"/>
      <c r="O61" s="214"/>
      <c r="P61" s="214"/>
      <c r="Q61" s="214"/>
      <c r="R61" s="214"/>
      <c r="S61" s="214"/>
      <c r="T61" s="214"/>
    </row>
    <row r="62" spans="1:20" ht="15">
      <c r="A62" s="214" t="s">
        <v>692</v>
      </c>
      <c r="B62" s="214"/>
      <c r="C62" s="214"/>
      <c r="D62" s="214"/>
      <c r="E62" s="214"/>
      <c r="F62" s="214"/>
      <c r="G62" s="214">
        <v>2588</v>
      </c>
      <c r="H62" s="214">
        <f>SUM(F62:G62)</f>
        <v>2588</v>
      </c>
      <c r="I62" s="214"/>
      <c r="J62" s="214">
        <f>SUM(H62:I62)</f>
        <v>2588</v>
      </c>
      <c r="K62" s="322"/>
      <c r="L62" s="214"/>
      <c r="M62" s="214"/>
      <c r="N62" s="214"/>
      <c r="O62" s="214"/>
      <c r="P62" s="214"/>
      <c r="Q62" s="214"/>
      <c r="R62" s="214"/>
      <c r="S62" s="214"/>
      <c r="T62" s="214"/>
    </row>
    <row r="63" spans="1:20" ht="15">
      <c r="A63" s="214" t="s">
        <v>74</v>
      </c>
      <c r="B63" s="214">
        <f>SUM(B64:B69)</f>
        <v>103378</v>
      </c>
      <c r="C63" s="214">
        <f>SUM(C64:C69)</f>
        <v>0</v>
      </c>
      <c r="D63" s="214">
        <f aca="true" t="shared" si="29" ref="D63:J63">SUM(D64:D70)</f>
        <v>103378</v>
      </c>
      <c r="E63" s="214">
        <f t="shared" si="29"/>
        <v>-16311</v>
      </c>
      <c r="F63" s="214">
        <f t="shared" si="29"/>
        <v>87067</v>
      </c>
      <c r="G63" s="214">
        <f t="shared" si="29"/>
        <v>0</v>
      </c>
      <c r="H63" s="214">
        <f t="shared" si="29"/>
        <v>87067</v>
      </c>
      <c r="I63" s="214">
        <f t="shared" si="29"/>
        <v>1168</v>
      </c>
      <c r="J63" s="214">
        <f t="shared" si="29"/>
        <v>88235</v>
      </c>
      <c r="K63" s="322"/>
      <c r="L63" s="214"/>
      <c r="M63" s="214"/>
      <c r="N63" s="214"/>
      <c r="O63" s="214"/>
      <c r="P63" s="214"/>
      <c r="Q63" s="214"/>
      <c r="R63" s="214"/>
      <c r="S63" s="214"/>
      <c r="T63" s="214"/>
    </row>
    <row r="64" spans="1:20" ht="15">
      <c r="A64" s="214" t="s">
        <v>425</v>
      </c>
      <c r="B64" s="214">
        <v>3000</v>
      </c>
      <c r="C64" s="214"/>
      <c r="D64" s="214">
        <f t="shared" si="5"/>
        <v>3000</v>
      </c>
      <c r="E64" s="214"/>
      <c r="F64" s="214">
        <f aca="true" t="shared" si="30" ref="F64:F70">SUM(D64:E64)</f>
        <v>3000</v>
      </c>
      <c r="G64" s="214"/>
      <c r="H64" s="214">
        <f aca="true" t="shared" si="31" ref="H64:H70">SUM(F64:G64)</f>
        <v>3000</v>
      </c>
      <c r="I64" s="214"/>
      <c r="J64" s="214">
        <f>SUM(H64:I64)</f>
        <v>3000</v>
      </c>
      <c r="K64" s="322"/>
      <c r="L64" s="214"/>
      <c r="M64" s="214"/>
      <c r="N64" s="214"/>
      <c r="O64" s="214"/>
      <c r="P64" s="214"/>
      <c r="Q64" s="214"/>
      <c r="R64" s="214"/>
      <c r="S64" s="214"/>
      <c r="T64" s="214"/>
    </row>
    <row r="65" spans="1:20" ht="15">
      <c r="A65" s="214" t="s">
        <v>426</v>
      </c>
      <c r="B65" s="214">
        <v>25000</v>
      </c>
      <c r="C65" s="214"/>
      <c r="D65" s="214">
        <f t="shared" si="5"/>
        <v>25000</v>
      </c>
      <c r="E65" s="214">
        <v>-23</v>
      </c>
      <c r="F65" s="214">
        <f t="shared" si="30"/>
        <v>24977</v>
      </c>
      <c r="G65" s="214"/>
      <c r="H65" s="214">
        <f t="shared" si="31"/>
        <v>24977</v>
      </c>
      <c r="I65" s="214"/>
      <c r="J65" s="214">
        <f aca="true" t="shared" si="32" ref="J65:J70">SUM(H65:I65)</f>
        <v>24977</v>
      </c>
      <c r="K65" s="322"/>
      <c r="L65" s="214"/>
      <c r="M65" s="214"/>
      <c r="N65" s="214"/>
      <c r="O65" s="214"/>
      <c r="P65" s="214"/>
      <c r="Q65" s="214"/>
      <c r="R65" s="214"/>
      <c r="S65" s="214"/>
      <c r="T65" s="214"/>
    </row>
    <row r="66" spans="1:20" ht="15">
      <c r="A66" s="214" t="s">
        <v>427</v>
      </c>
      <c r="B66" s="214">
        <v>1000</v>
      </c>
      <c r="C66" s="214"/>
      <c r="D66" s="214">
        <f t="shared" si="5"/>
        <v>1000</v>
      </c>
      <c r="E66" s="214"/>
      <c r="F66" s="214">
        <f t="shared" si="30"/>
        <v>1000</v>
      </c>
      <c r="G66" s="214"/>
      <c r="H66" s="214">
        <f t="shared" si="31"/>
        <v>1000</v>
      </c>
      <c r="I66" s="214"/>
      <c r="J66" s="214">
        <f t="shared" si="32"/>
        <v>1000</v>
      </c>
      <c r="K66" s="322"/>
      <c r="L66" s="214"/>
      <c r="M66" s="214"/>
      <c r="N66" s="214"/>
      <c r="O66" s="214"/>
      <c r="P66" s="214"/>
      <c r="Q66" s="214"/>
      <c r="R66" s="214"/>
      <c r="S66" s="214"/>
      <c r="T66" s="214"/>
    </row>
    <row r="67" spans="1:20" ht="15">
      <c r="A67" s="214" t="s">
        <v>428</v>
      </c>
      <c r="B67" s="214">
        <v>56000</v>
      </c>
      <c r="C67" s="214"/>
      <c r="D67" s="214">
        <f t="shared" si="5"/>
        <v>56000</v>
      </c>
      <c r="E67" s="214"/>
      <c r="F67" s="214">
        <f t="shared" si="30"/>
        <v>56000</v>
      </c>
      <c r="G67" s="214"/>
      <c r="H67" s="214">
        <f t="shared" si="31"/>
        <v>56000</v>
      </c>
      <c r="I67" s="214"/>
      <c r="J67" s="214">
        <f t="shared" si="32"/>
        <v>56000</v>
      </c>
      <c r="K67" s="322"/>
      <c r="L67" s="214"/>
      <c r="M67" s="214"/>
      <c r="N67" s="214"/>
      <c r="O67" s="214"/>
      <c r="P67" s="214"/>
      <c r="Q67" s="214"/>
      <c r="R67" s="214"/>
      <c r="S67" s="214"/>
      <c r="T67" s="214"/>
    </row>
    <row r="68" spans="1:20" ht="15">
      <c r="A68" s="214" t="s">
        <v>514</v>
      </c>
      <c r="B68" s="214">
        <v>17800</v>
      </c>
      <c r="C68" s="214"/>
      <c r="D68" s="214">
        <f t="shared" si="5"/>
        <v>17800</v>
      </c>
      <c r="E68" s="214">
        <v>-17800</v>
      </c>
      <c r="F68" s="214">
        <f t="shared" si="30"/>
        <v>0</v>
      </c>
      <c r="G68" s="214"/>
      <c r="H68" s="214">
        <f t="shared" si="31"/>
        <v>0</v>
      </c>
      <c r="I68" s="214"/>
      <c r="J68" s="214">
        <f t="shared" si="32"/>
        <v>0</v>
      </c>
      <c r="K68" s="322"/>
      <c r="L68" s="214"/>
      <c r="M68" s="214"/>
      <c r="N68" s="214"/>
      <c r="O68" s="214"/>
      <c r="P68" s="214"/>
      <c r="Q68" s="214"/>
      <c r="R68" s="214"/>
      <c r="S68" s="214"/>
      <c r="T68" s="214"/>
    </row>
    <row r="69" spans="1:20" ht="15">
      <c r="A69" s="214" t="s">
        <v>527</v>
      </c>
      <c r="B69" s="214">
        <v>578</v>
      </c>
      <c r="C69" s="214"/>
      <c r="D69" s="214">
        <f t="shared" si="5"/>
        <v>578</v>
      </c>
      <c r="E69" s="214">
        <v>584</v>
      </c>
      <c r="F69" s="214">
        <f t="shared" si="30"/>
        <v>1162</v>
      </c>
      <c r="G69" s="214"/>
      <c r="H69" s="214">
        <f t="shared" si="31"/>
        <v>1162</v>
      </c>
      <c r="I69" s="214">
        <v>1168</v>
      </c>
      <c r="J69" s="214">
        <f t="shared" si="32"/>
        <v>2330</v>
      </c>
      <c r="K69" s="322"/>
      <c r="L69" s="214"/>
      <c r="M69" s="214"/>
      <c r="N69" s="214"/>
      <c r="O69" s="214"/>
      <c r="P69" s="214"/>
      <c r="Q69" s="214"/>
      <c r="R69" s="214"/>
      <c r="S69" s="214"/>
      <c r="T69" s="214"/>
    </row>
    <row r="70" spans="1:20" ht="15">
      <c r="A70" s="214" t="s">
        <v>667</v>
      </c>
      <c r="B70" s="214"/>
      <c r="C70" s="214"/>
      <c r="D70" s="214"/>
      <c r="E70" s="214">
        <v>928</v>
      </c>
      <c r="F70" s="214">
        <f t="shared" si="30"/>
        <v>928</v>
      </c>
      <c r="G70" s="214"/>
      <c r="H70" s="214">
        <f t="shared" si="31"/>
        <v>928</v>
      </c>
      <c r="I70" s="214"/>
      <c r="J70" s="214">
        <f t="shared" si="32"/>
        <v>928</v>
      </c>
      <c r="K70" s="322"/>
      <c r="L70" s="214"/>
      <c r="M70" s="214"/>
      <c r="N70" s="214"/>
      <c r="O70" s="214"/>
      <c r="P70" s="214"/>
      <c r="Q70" s="214"/>
      <c r="R70" s="214"/>
      <c r="S70" s="214"/>
      <c r="T70" s="214"/>
    </row>
    <row r="71" spans="1:20" ht="15.75">
      <c r="A71" s="124" t="s">
        <v>493</v>
      </c>
      <c r="B71" s="214">
        <f aca="true" t="shared" si="33" ref="B71:G71">SUM(B72:B72)</f>
        <v>1281</v>
      </c>
      <c r="C71" s="214">
        <f t="shared" si="33"/>
        <v>0</v>
      </c>
      <c r="D71" s="214">
        <f t="shared" si="33"/>
        <v>1281</v>
      </c>
      <c r="E71" s="214">
        <f t="shared" si="33"/>
        <v>0</v>
      </c>
      <c r="F71" s="214">
        <f t="shared" si="33"/>
        <v>1281</v>
      </c>
      <c r="G71" s="214">
        <f t="shared" si="33"/>
        <v>0</v>
      </c>
      <c r="H71" s="214">
        <f>SUM(H72:H73)</f>
        <v>2522</v>
      </c>
      <c r="I71" s="214">
        <f>SUM(I72:I73)</f>
        <v>0</v>
      </c>
      <c r="J71" s="214">
        <f>SUM(J72:J73)</f>
        <v>2522</v>
      </c>
      <c r="K71" s="322"/>
      <c r="L71" s="214"/>
      <c r="M71" s="214"/>
      <c r="N71" s="214"/>
      <c r="O71" s="214"/>
      <c r="P71" s="214"/>
      <c r="Q71" s="214"/>
      <c r="R71" s="214"/>
      <c r="S71" s="214"/>
      <c r="T71" s="214"/>
    </row>
    <row r="72" spans="1:20" ht="15">
      <c r="A72" s="214" t="s">
        <v>444</v>
      </c>
      <c r="B72" s="214">
        <v>1281</v>
      </c>
      <c r="C72" s="214"/>
      <c r="D72" s="214">
        <f t="shared" si="5"/>
        <v>1281</v>
      </c>
      <c r="E72" s="214"/>
      <c r="F72" s="214">
        <f>SUM(D72:E72)</f>
        <v>1281</v>
      </c>
      <c r="G72" s="214"/>
      <c r="H72" s="214">
        <f>SUM(F72:G72)</f>
        <v>1281</v>
      </c>
      <c r="I72" s="214"/>
      <c r="J72" s="214">
        <f>SUM(H72:I72)</f>
        <v>1281</v>
      </c>
      <c r="K72" s="322"/>
      <c r="L72" s="214"/>
      <c r="M72" s="214"/>
      <c r="N72" s="214"/>
      <c r="O72" s="214"/>
      <c r="P72" s="214"/>
      <c r="Q72" s="214"/>
      <c r="R72" s="214"/>
      <c r="S72" s="214"/>
      <c r="T72" s="214"/>
    </row>
    <row r="73" spans="1:20" ht="15">
      <c r="A73" s="214" t="s">
        <v>713</v>
      </c>
      <c r="B73" s="214"/>
      <c r="C73" s="214"/>
      <c r="D73" s="214"/>
      <c r="E73" s="214"/>
      <c r="F73" s="214"/>
      <c r="G73" s="214"/>
      <c r="H73" s="214">
        <v>1241</v>
      </c>
      <c r="I73" s="214"/>
      <c r="J73" s="214">
        <f>SUM(H73:I73)</f>
        <v>1241</v>
      </c>
      <c r="K73" s="322"/>
      <c r="L73" s="214"/>
      <c r="M73" s="214"/>
      <c r="N73" s="214"/>
      <c r="O73" s="214"/>
      <c r="P73" s="214"/>
      <c r="Q73" s="214"/>
      <c r="R73" s="214"/>
      <c r="S73" s="214"/>
      <c r="T73" s="214"/>
    </row>
    <row r="74" spans="1:20" ht="15.75">
      <c r="A74" s="124" t="s">
        <v>497</v>
      </c>
      <c r="B74" s="214">
        <f>500+308455</f>
        <v>308955</v>
      </c>
      <c r="C74" s="214"/>
      <c r="D74" s="214">
        <f t="shared" si="5"/>
        <v>308955</v>
      </c>
      <c r="E74" s="214"/>
      <c r="F74" s="214">
        <f>SUM(D74:E74)</f>
        <v>308955</v>
      </c>
      <c r="G74" s="214"/>
      <c r="H74" s="214">
        <f>SUM(F74:G74)</f>
        <v>308955</v>
      </c>
      <c r="I74" s="214"/>
      <c r="J74" s="214">
        <f>SUM(H74:I74)</f>
        <v>308955</v>
      </c>
      <c r="K74" s="322"/>
      <c r="L74" s="214"/>
      <c r="M74" s="214"/>
      <c r="N74" s="214"/>
      <c r="O74" s="214"/>
      <c r="P74" s="214"/>
      <c r="Q74" s="214"/>
      <c r="R74" s="214"/>
      <c r="S74" s="214"/>
      <c r="T74" s="214"/>
    </row>
    <row r="75" spans="1:20" ht="15">
      <c r="A75" s="310" t="s">
        <v>9</v>
      </c>
      <c r="B75" s="321">
        <f aca="true" t="shared" si="34" ref="B75:J75">B76+B84+B92</f>
        <v>2641831</v>
      </c>
      <c r="C75" s="321">
        <f t="shared" si="34"/>
        <v>6388</v>
      </c>
      <c r="D75" s="321">
        <f t="shared" si="34"/>
        <v>2648219</v>
      </c>
      <c r="E75" s="321">
        <f t="shared" si="34"/>
        <v>69850</v>
      </c>
      <c r="F75" s="321">
        <f t="shared" si="34"/>
        <v>2718069</v>
      </c>
      <c r="G75" s="321">
        <f t="shared" si="34"/>
        <v>-87251</v>
      </c>
      <c r="H75" s="321">
        <f t="shared" si="34"/>
        <v>2630818</v>
      </c>
      <c r="I75" s="321">
        <f t="shared" si="34"/>
        <v>930</v>
      </c>
      <c r="J75" s="321">
        <f t="shared" si="34"/>
        <v>2631748</v>
      </c>
      <c r="K75" s="310" t="s">
        <v>9</v>
      </c>
      <c r="L75" s="321">
        <f aca="true" t="shared" si="35" ref="L75:T75">L76+L77+L78</f>
        <v>2642503</v>
      </c>
      <c r="M75" s="321">
        <f t="shared" si="35"/>
        <v>6388</v>
      </c>
      <c r="N75" s="321">
        <f t="shared" si="35"/>
        <v>2648891</v>
      </c>
      <c r="O75" s="321">
        <f t="shared" si="35"/>
        <v>-9593</v>
      </c>
      <c r="P75" s="321">
        <f t="shared" si="35"/>
        <v>2639298</v>
      </c>
      <c r="Q75" s="321">
        <f t="shared" si="35"/>
        <v>-84658</v>
      </c>
      <c r="R75" s="321">
        <f t="shared" si="35"/>
        <v>2554640</v>
      </c>
      <c r="S75" s="321">
        <f t="shared" si="35"/>
        <v>-4839</v>
      </c>
      <c r="T75" s="321">
        <f t="shared" si="35"/>
        <v>2549801</v>
      </c>
    </row>
    <row r="76" spans="1:20" ht="15">
      <c r="A76" s="214" t="s">
        <v>10</v>
      </c>
      <c r="B76" s="214">
        <f aca="true" t="shared" si="36" ref="B76:J76">B77+B80</f>
        <v>582847</v>
      </c>
      <c r="C76" s="214">
        <f t="shared" si="36"/>
        <v>0</v>
      </c>
      <c r="D76" s="214">
        <f t="shared" si="36"/>
        <v>582847</v>
      </c>
      <c r="E76" s="214">
        <f t="shared" si="36"/>
        <v>14716</v>
      </c>
      <c r="F76" s="214">
        <f t="shared" si="36"/>
        <v>597563</v>
      </c>
      <c r="G76" s="214">
        <f t="shared" si="36"/>
        <v>0</v>
      </c>
      <c r="H76" s="214">
        <f t="shared" si="36"/>
        <v>597563</v>
      </c>
      <c r="I76" s="214">
        <f t="shared" si="36"/>
        <v>0</v>
      </c>
      <c r="J76" s="214">
        <f t="shared" si="36"/>
        <v>597563</v>
      </c>
      <c r="K76" s="214" t="s">
        <v>41</v>
      </c>
      <c r="L76" s="214">
        <f>'Beruh,felúj '!D30</f>
        <v>1956335</v>
      </c>
      <c r="M76" s="214">
        <f>'Beruh,felúj '!E30</f>
        <v>3438</v>
      </c>
      <c r="N76" s="214">
        <f>SUM(L76:M76)</f>
        <v>1959773</v>
      </c>
      <c r="O76" s="214">
        <f>'Beruh,felúj '!G30</f>
        <v>162542</v>
      </c>
      <c r="P76" s="214">
        <f>SUM(N76:O76)</f>
        <v>2122315</v>
      </c>
      <c r="Q76" s="214">
        <v>2593</v>
      </c>
      <c r="R76" s="214">
        <f>SUM(P76:Q76)</f>
        <v>2124908</v>
      </c>
      <c r="S76" s="214">
        <v>-4042</v>
      </c>
      <c r="T76" s="214">
        <f>SUM(R76:S76)</f>
        <v>2120866</v>
      </c>
    </row>
    <row r="77" spans="1:20" ht="15">
      <c r="A77" s="214" t="s">
        <v>11</v>
      </c>
      <c r="B77" s="214">
        <f aca="true" t="shared" si="37" ref="B77:J77">B78+B79</f>
        <v>144300</v>
      </c>
      <c r="C77" s="214">
        <f t="shared" si="37"/>
        <v>0</v>
      </c>
      <c r="D77" s="214">
        <f t="shared" si="37"/>
        <v>144300</v>
      </c>
      <c r="E77" s="214">
        <f t="shared" si="37"/>
        <v>0</v>
      </c>
      <c r="F77" s="214">
        <f t="shared" si="37"/>
        <v>144300</v>
      </c>
      <c r="G77" s="214">
        <f t="shared" si="37"/>
        <v>0</v>
      </c>
      <c r="H77" s="214">
        <f t="shared" si="37"/>
        <v>144300</v>
      </c>
      <c r="I77" s="214">
        <f t="shared" si="37"/>
        <v>0</v>
      </c>
      <c r="J77" s="214">
        <f t="shared" si="37"/>
        <v>144300</v>
      </c>
      <c r="K77" s="214" t="s">
        <v>42</v>
      </c>
      <c r="L77" s="214">
        <f>'Beruh,felúj '!D65</f>
        <v>643668</v>
      </c>
      <c r="M77" s="214">
        <f>'Beruh,felúj '!E65</f>
        <v>2637</v>
      </c>
      <c r="N77" s="214">
        <f aca="true" t="shared" si="38" ref="N77:N82">SUM(L77:M77)</f>
        <v>646305</v>
      </c>
      <c r="O77" s="214">
        <f>'Beruh,felúj '!G65</f>
        <v>-172256</v>
      </c>
      <c r="P77" s="214">
        <f aca="true" t="shared" si="39" ref="P77:P82">SUM(N77:O77)</f>
        <v>474049</v>
      </c>
      <c r="Q77" s="214">
        <v>-87251</v>
      </c>
      <c r="R77" s="214">
        <f aca="true" t="shared" si="40" ref="R77:R82">SUM(P77:Q77)</f>
        <v>386798</v>
      </c>
      <c r="S77" s="214">
        <v>-1540</v>
      </c>
      <c r="T77" s="214">
        <f aca="true" t="shared" si="41" ref="T77:T82">SUM(R77:S77)</f>
        <v>385258</v>
      </c>
    </row>
    <row r="78" spans="1:20" ht="15">
      <c r="A78" s="214" t="s">
        <v>77</v>
      </c>
      <c r="B78" s="214">
        <v>134300</v>
      </c>
      <c r="C78" s="214"/>
      <c r="D78" s="214">
        <f t="shared" si="5"/>
        <v>134300</v>
      </c>
      <c r="E78" s="214"/>
      <c r="F78" s="214">
        <f>SUM(D78:E78)</f>
        <v>134300</v>
      </c>
      <c r="G78" s="214"/>
      <c r="H78" s="214">
        <f>SUM(F78:G78)</f>
        <v>134300</v>
      </c>
      <c r="I78" s="214"/>
      <c r="J78" s="214">
        <f>SUM(H78:I78)</f>
        <v>134300</v>
      </c>
      <c r="K78" s="214" t="s">
        <v>43</v>
      </c>
      <c r="L78" s="214">
        <f>SUM(L79:L82)</f>
        <v>42500</v>
      </c>
      <c r="M78" s="214">
        <f>SUM(M79:M82)</f>
        <v>313</v>
      </c>
      <c r="N78" s="214">
        <f>SUM(N79:N82)</f>
        <v>42813</v>
      </c>
      <c r="O78" s="214">
        <f>SUM(O79:O82)</f>
        <v>121</v>
      </c>
      <c r="P78" s="214">
        <f>SUM(P79:P82)</f>
        <v>42934</v>
      </c>
      <c r="Q78" s="214"/>
      <c r="R78" s="214">
        <f t="shared" si="40"/>
        <v>42934</v>
      </c>
      <c r="S78" s="214">
        <f>SUM(S79:S82)</f>
        <v>743</v>
      </c>
      <c r="T78" s="214">
        <f t="shared" si="41"/>
        <v>43677</v>
      </c>
    </row>
    <row r="79" spans="1:20" ht="15">
      <c r="A79" s="214" t="s">
        <v>78</v>
      </c>
      <c r="B79" s="214">
        <v>10000</v>
      </c>
      <c r="C79" s="214"/>
      <c r="D79" s="214">
        <f t="shared" si="5"/>
        <v>10000</v>
      </c>
      <c r="E79" s="214"/>
      <c r="F79" s="214">
        <f>SUM(D79:E79)</f>
        <v>10000</v>
      </c>
      <c r="G79" s="214"/>
      <c r="H79" s="214">
        <f>SUM(F79:G79)</f>
        <v>10000</v>
      </c>
      <c r="I79" s="214"/>
      <c r="J79" s="214">
        <f aca="true" t="shared" si="42" ref="J79:J113">SUM(H79:I79)</f>
        <v>10000</v>
      </c>
      <c r="K79" s="214" t="s">
        <v>540</v>
      </c>
      <c r="L79" s="214"/>
      <c r="M79" s="214"/>
      <c r="N79" s="214"/>
      <c r="O79" s="214"/>
      <c r="P79" s="214">
        <f t="shared" si="39"/>
        <v>0</v>
      </c>
      <c r="Q79" s="214"/>
      <c r="R79" s="214">
        <f t="shared" si="40"/>
        <v>0</v>
      </c>
      <c r="S79" s="214"/>
      <c r="T79" s="214">
        <f t="shared" si="41"/>
        <v>0</v>
      </c>
    </row>
    <row r="80" spans="1:20" ht="15">
      <c r="A80" s="214" t="s">
        <v>12</v>
      </c>
      <c r="B80" s="214">
        <f aca="true" t="shared" si="43" ref="B80:H80">B81+B82+B83</f>
        <v>438547</v>
      </c>
      <c r="C80" s="214">
        <f t="shared" si="43"/>
        <v>0</v>
      </c>
      <c r="D80" s="214">
        <f t="shared" si="43"/>
        <v>438547</v>
      </c>
      <c r="E80" s="214">
        <f t="shared" si="43"/>
        <v>14716</v>
      </c>
      <c r="F80" s="214">
        <f t="shared" si="43"/>
        <v>453263</v>
      </c>
      <c r="G80" s="214">
        <f t="shared" si="43"/>
        <v>0</v>
      </c>
      <c r="H80" s="214">
        <f t="shared" si="43"/>
        <v>453263</v>
      </c>
      <c r="I80" s="214"/>
      <c r="J80" s="214">
        <f t="shared" si="42"/>
        <v>453263</v>
      </c>
      <c r="K80" s="214" t="s">
        <v>541</v>
      </c>
      <c r="L80" s="214">
        <f>'Pe.átad., Kölcsön'!C57</f>
        <v>41000</v>
      </c>
      <c r="M80" s="214">
        <f>'Pe.átad., Kölcsön'!D57</f>
        <v>313</v>
      </c>
      <c r="N80" s="214">
        <f t="shared" si="38"/>
        <v>41313</v>
      </c>
      <c r="O80" s="214">
        <v>121</v>
      </c>
      <c r="P80" s="214">
        <f t="shared" si="39"/>
        <v>41434</v>
      </c>
      <c r="Q80" s="214"/>
      <c r="R80" s="214">
        <f t="shared" si="40"/>
        <v>41434</v>
      </c>
      <c r="S80" s="214">
        <v>243</v>
      </c>
      <c r="T80" s="214">
        <f t="shared" si="41"/>
        <v>41677</v>
      </c>
    </row>
    <row r="81" spans="1:20" ht="15">
      <c r="A81" s="214" t="s">
        <v>483</v>
      </c>
      <c r="B81" s="214">
        <f>830+5257+3600</f>
        <v>9687</v>
      </c>
      <c r="C81" s="214"/>
      <c r="D81" s="214">
        <f t="shared" si="5"/>
        <v>9687</v>
      </c>
      <c r="E81" s="214"/>
      <c r="F81" s="214">
        <f>SUM(D81:E81)</f>
        <v>9687</v>
      </c>
      <c r="G81" s="214"/>
      <c r="H81" s="214">
        <f>SUM(F81:G81)</f>
        <v>9687</v>
      </c>
      <c r="I81" s="214"/>
      <c r="J81" s="214">
        <f t="shared" si="42"/>
        <v>9687</v>
      </c>
      <c r="K81" s="214" t="s">
        <v>44</v>
      </c>
      <c r="L81" s="214"/>
      <c r="M81" s="214"/>
      <c r="N81" s="214"/>
      <c r="O81" s="214"/>
      <c r="P81" s="214">
        <f t="shared" si="39"/>
        <v>0</v>
      </c>
      <c r="Q81" s="214"/>
      <c r="R81" s="214">
        <f t="shared" si="40"/>
        <v>0</v>
      </c>
      <c r="S81" s="214">
        <v>500</v>
      </c>
      <c r="T81" s="214">
        <f t="shared" si="41"/>
        <v>500</v>
      </c>
    </row>
    <row r="82" spans="1:20" ht="15">
      <c r="A82" s="214" t="s">
        <v>674</v>
      </c>
      <c r="B82" s="214">
        <f>407958+972+16930</f>
        <v>425860</v>
      </c>
      <c r="C82" s="214"/>
      <c r="D82" s="214">
        <f t="shared" si="5"/>
        <v>425860</v>
      </c>
      <c r="E82" s="214">
        <v>14716</v>
      </c>
      <c r="F82" s="214">
        <f>SUM(D82:E82)</f>
        <v>440576</v>
      </c>
      <c r="G82" s="214"/>
      <c r="H82" s="214">
        <f>SUM(F82:G82)</f>
        <v>440576</v>
      </c>
      <c r="I82" s="214"/>
      <c r="J82" s="214">
        <f t="shared" si="42"/>
        <v>440576</v>
      </c>
      <c r="K82" s="214" t="s">
        <v>505</v>
      </c>
      <c r="L82" s="214">
        <f>'Pe.átad., Kölcsön'!C60</f>
        <v>1500</v>
      </c>
      <c r="M82" s="214"/>
      <c r="N82" s="214">
        <f t="shared" si="38"/>
        <v>1500</v>
      </c>
      <c r="O82" s="214"/>
      <c r="P82" s="214">
        <f t="shared" si="39"/>
        <v>1500</v>
      </c>
      <c r="Q82" s="214"/>
      <c r="R82" s="214">
        <f t="shared" si="40"/>
        <v>1500</v>
      </c>
      <c r="S82" s="214"/>
      <c r="T82" s="214">
        <f t="shared" si="41"/>
        <v>1500</v>
      </c>
    </row>
    <row r="83" spans="1:20" ht="15">
      <c r="A83" s="214" t="s">
        <v>456</v>
      </c>
      <c r="B83" s="214">
        <v>3000</v>
      </c>
      <c r="C83" s="214"/>
      <c r="D83" s="214">
        <f t="shared" si="5"/>
        <v>3000</v>
      </c>
      <c r="E83" s="214"/>
      <c r="F83" s="214">
        <f>SUM(D83:E83)</f>
        <v>3000</v>
      </c>
      <c r="G83" s="214"/>
      <c r="H83" s="214">
        <f>SUM(F83:G83)</f>
        <v>3000</v>
      </c>
      <c r="I83" s="214"/>
      <c r="J83" s="214">
        <f t="shared" si="42"/>
        <v>3000</v>
      </c>
      <c r="K83" s="214" t="s">
        <v>45</v>
      </c>
      <c r="L83" s="214"/>
      <c r="M83" s="214"/>
      <c r="N83" s="214"/>
      <c r="O83" s="214"/>
      <c r="P83" s="214"/>
      <c r="Q83" s="214"/>
      <c r="R83" s="214"/>
      <c r="S83" s="214"/>
      <c r="T83" s="214"/>
    </row>
    <row r="84" spans="1:20" ht="15">
      <c r="A84" s="214" t="s">
        <v>14</v>
      </c>
      <c r="B84" s="214">
        <f aca="true" t="shared" si="44" ref="B84:J84">B85+B88</f>
        <v>0</v>
      </c>
      <c r="C84" s="214">
        <f t="shared" si="44"/>
        <v>4513</v>
      </c>
      <c r="D84" s="214">
        <f t="shared" si="44"/>
        <v>4513</v>
      </c>
      <c r="E84" s="214">
        <f t="shared" si="44"/>
        <v>-4079</v>
      </c>
      <c r="F84" s="214">
        <f t="shared" si="44"/>
        <v>434</v>
      </c>
      <c r="G84" s="214">
        <f t="shared" si="44"/>
        <v>0</v>
      </c>
      <c r="H84" s="214">
        <f t="shared" si="44"/>
        <v>434</v>
      </c>
      <c r="I84" s="214">
        <f t="shared" si="44"/>
        <v>3204</v>
      </c>
      <c r="J84" s="214">
        <f t="shared" si="44"/>
        <v>3638</v>
      </c>
      <c r="K84" s="214"/>
      <c r="L84" s="214"/>
      <c r="M84" s="214"/>
      <c r="N84" s="214"/>
      <c r="O84" s="214"/>
      <c r="P84" s="214"/>
      <c r="Q84" s="214"/>
      <c r="R84" s="214"/>
      <c r="S84" s="214"/>
      <c r="T84" s="214"/>
    </row>
    <row r="85" spans="1:20" ht="15">
      <c r="A85" s="214" t="s">
        <v>15</v>
      </c>
      <c r="B85" s="214"/>
      <c r="C85" s="214"/>
      <c r="D85" s="214">
        <f aca="true" t="shared" si="45" ref="D85:D113">SUM(B85:C85)</f>
        <v>0</v>
      </c>
      <c r="E85" s="214"/>
      <c r="F85" s="214">
        <f>SUM(D85:E85)</f>
        <v>0</v>
      </c>
      <c r="G85" s="214"/>
      <c r="H85" s="214">
        <f>H86+H87</f>
        <v>0</v>
      </c>
      <c r="I85" s="214">
        <f>I86+I87</f>
        <v>2951</v>
      </c>
      <c r="J85" s="214">
        <f>J86+J87</f>
        <v>2951</v>
      </c>
      <c r="K85" s="214"/>
      <c r="L85" s="214"/>
      <c r="M85" s="214"/>
      <c r="N85" s="214"/>
      <c r="O85" s="214"/>
      <c r="P85" s="214"/>
      <c r="Q85" s="214"/>
      <c r="R85" s="214"/>
      <c r="S85" s="214"/>
      <c r="T85" s="214"/>
    </row>
    <row r="86" spans="1:20" ht="15">
      <c r="A86" s="214" t="s">
        <v>711</v>
      </c>
      <c r="B86" s="214"/>
      <c r="C86" s="214"/>
      <c r="D86" s="214"/>
      <c r="E86" s="214"/>
      <c r="F86" s="214"/>
      <c r="G86" s="214"/>
      <c r="H86" s="214"/>
      <c r="I86" s="214">
        <v>677</v>
      </c>
      <c r="J86" s="214">
        <f>SUM(H86:I86)</f>
        <v>677</v>
      </c>
      <c r="K86" s="214"/>
      <c r="L86" s="214"/>
      <c r="M86" s="214"/>
      <c r="N86" s="214"/>
      <c r="O86" s="214"/>
      <c r="P86" s="214"/>
      <c r="Q86" s="214"/>
      <c r="R86" s="214"/>
      <c r="S86" s="214"/>
      <c r="T86" s="214"/>
    </row>
    <row r="87" spans="1:20" ht="15">
      <c r="A87" s="214" t="s">
        <v>712</v>
      </c>
      <c r="B87" s="214"/>
      <c r="C87" s="214"/>
      <c r="D87" s="214"/>
      <c r="E87" s="214"/>
      <c r="F87" s="214"/>
      <c r="G87" s="214"/>
      <c r="H87" s="214"/>
      <c r="I87" s="214">
        <v>2274</v>
      </c>
      <c r="J87" s="214">
        <f>SUM(H87:I87)</f>
        <v>2274</v>
      </c>
      <c r="K87" s="214"/>
      <c r="L87" s="214"/>
      <c r="M87" s="214"/>
      <c r="N87" s="214"/>
      <c r="O87" s="214"/>
      <c r="P87" s="214"/>
      <c r="Q87" s="214"/>
      <c r="R87" s="214"/>
      <c r="S87" s="214"/>
      <c r="T87" s="214"/>
    </row>
    <row r="88" spans="1:20" ht="15">
      <c r="A88" s="214" t="s">
        <v>16</v>
      </c>
      <c r="B88" s="214"/>
      <c r="C88" s="214">
        <f aca="true" t="shared" si="46" ref="C88:H88">C89+C90</f>
        <v>4513</v>
      </c>
      <c r="D88" s="214">
        <f t="shared" si="46"/>
        <v>4513</v>
      </c>
      <c r="E88" s="214">
        <f t="shared" si="46"/>
        <v>-4079</v>
      </c>
      <c r="F88" s="214">
        <f t="shared" si="46"/>
        <v>434</v>
      </c>
      <c r="G88" s="214">
        <f t="shared" si="46"/>
        <v>0</v>
      </c>
      <c r="H88" s="214">
        <f t="shared" si="46"/>
        <v>434</v>
      </c>
      <c r="I88" s="214">
        <f>I89+I90+I91</f>
        <v>253</v>
      </c>
      <c r="J88" s="214">
        <f>J89+J90+J91</f>
        <v>687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</row>
    <row r="89" spans="1:20" ht="15">
      <c r="A89" s="214" t="s">
        <v>642</v>
      </c>
      <c r="B89" s="214"/>
      <c r="C89" s="214">
        <v>313</v>
      </c>
      <c r="D89" s="214">
        <f>SUM(B89:C89)</f>
        <v>313</v>
      </c>
      <c r="E89" s="214">
        <v>121</v>
      </c>
      <c r="F89" s="214">
        <f>SUM(D89:E89)</f>
        <v>434</v>
      </c>
      <c r="G89" s="214"/>
      <c r="H89" s="214">
        <f>SUM(F89:G89)</f>
        <v>434</v>
      </c>
      <c r="I89" s="214">
        <v>-434</v>
      </c>
      <c r="J89" s="214">
        <f t="shared" si="42"/>
        <v>0</v>
      </c>
      <c r="K89" s="214"/>
      <c r="L89" s="214"/>
      <c r="M89" s="214"/>
      <c r="N89" s="214"/>
      <c r="O89" s="214"/>
      <c r="P89" s="214"/>
      <c r="Q89" s="214"/>
      <c r="R89" s="214"/>
      <c r="S89" s="214"/>
      <c r="T89" s="214"/>
    </row>
    <row r="90" spans="1:20" ht="15">
      <c r="A90" s="214" t="s">
        <v>643</v>
      </c>
      <c r="B90" s="214"/>
      <c r="C90" s="214">
        <v>4200</v>
      </c>
      <c r="D90" s="214">
        <f>SUM(B90:C90)</f>
        <v>4200</v>
      </c>
      <c r="E90" s="214">
        <v>-4200</v>
      </c>
      <c r="F90" s="214">
        <f>SUM(D90:E90)</f>
        <v>0</v>
      </c>
      <c r="G90" s="214"/>
      <c r="H90" s="214">
        <f>SUM(F90:G90)</f>
        <v>0</v>
      </c>
      <c r="I90" s="214"/>
      <c r="J90" s="214">
        <f t="shared" si="42"/>
        <v>0</v>
      </c>
      <c r="K90" s="214"/>
      <c r="L90" s="214"/>
      <c r="M90" s="214"/>
      <c r="N90" s="214"/>
      <c r="O90" s="214"/>
      <c r="P90" s="214"/>
      <c r="Q90" s="214"/>
      <c r="R90" s="214"/>
      <c r="S90" s="214"/>
      <c r="T90" s="214"/>
    </row>
    <row r="91" spans="1:20" ht="15">
      <c r="A91" s="214" t="s">
        <v>709</v>
      </c>
      <c r="B91" s="214"/>
      <c r="C91" s="214"/>
      <c r="D91" s="214"/>
      <c r="E91" s="214"/>
      <c r="F91" s="214"/>
      <c r="G91" s="214"/>
      <c r="H91" s="214"/>
      <c r="I91" s="214">
        <v>687</v>
      </c>
      <c r="J91" s="214">
        <f t="shared" si="42"/>
        <v>687</v>
      </c>
      <c r="K91" s="214"/>
      <c r="L91" s="214"/>
      <c r="M91" s="214"/>
      <c r="N91" s="214"/>
      <c r="O91" s="214"/>
      <c r="P91" s="214"/>
      <c r="Q91" s="214"/>
      <c r="R91" s="214"/>
      <c r="S91" s="214"/>
      <c r="T91" s="214"/>
    </row>
    <row r="92" spans="1:20" ht="15">
      <c r="A92" s="214" t="s">
        <v>520</v>
      </c>
      <c r="B92" s="214">
        <f aca="true" t="shared" si="47" ref="B92:J92">B93+B103+B109</f>
        <v>2058984</v>
      </c>
      <c r="C92" s="214">
        <f t="shared" si="47"/>
        <v>1875</v>
      </c>
      <c r="D92" s="214">
        <f t="shared" si="47"/>
        <v>2060859</v>
      </c>
      <c r="E92" s="214">
        <f t="shared" si="47"/>
        <v>59213</v>
      </c>
      <c r="F92" s="214">
        <f t="shared" si="47"/>
        <v>2120072</v>
      </c>
      <c r="G92" s="214">
        <f t="shared" si="47"/>
        <v>-87251</v>
      </c>
      <c r="H92" s="214">
        <f t="shared" si="47"/>
        <v>2032821</v>
      </c>
      <c r="I92" s="214">
        <f t="shared" si="47"/>
        <v>-2274</v>
      </c>
      <c r="J92" s="214">
        <f t="shared" si="47"/>
        <v>2030547</v>
      </c>
      <c r="K92" s="214"/>
      <c r="L92" s="214"/>
      <c r="M92" s="214"/>
      <c r="N92" s="214"/>
      <c r="O92" s="214"/>
      <c r="P92" s="214"/>
      <c r="Q92" s="214"/>
      <c r="R92" s="214"/>
      <c r="S92" s="214"/>
      <c r="T92" s="214"/>
    </row>
    <row r="93" spans="1:20" ht="15">
      <c r="A93" s="214" t="s">
        <v>521</v>
      </c>
      <c r="B93" s="214">
        <f>SUM(B94:B100)</f>
        <v>1824886</v>
      </c>
      <c r="C93" s="214">
        <f>SUM(C94:C100)</f>
        <v>0</v>
      </c>
      <c r="D93" s="214">
        <f>SUM(D94:D101)</f>
        <v>1824886</v>
      </c>
      <c r="E93" s="214">
        <f aca="true" t="shared" si="48" ref="E93:J93">SUM(E94:E102)</f>
        <v>59213</v>
      </c>
      <c r="F93" s="214">
        <f t="shared" si="48"/>
        <v>1884099</v>
      </c>
      <c r="G93" s="214">
        <f t="shared" si="48"/>
        <v>-87251</v>
      </c>
      <c r="H93" s="214">
        <f t="shared" si="48"/>
        <v>1796848</v>
      </c>
      <c r="I93" s="214">
        <f t="shared" si="48"/>
        <v>-2274</v>
      </c>
      <c r="J93" s="214">
        <f t="shared" si="48"/>
        <v>1794574</v>
      </c>
      <c r="K93" s="214"/>
      <c r="L93" s="214"/>
      <c r="M93" s="214"/>
      <c r="N93" s="214"/>
      <c r="O93" s="214"/>
      <c r="P93" s="214"/>
      <c r="Q93" s="214"/>
      <c r="R93" s="214"/>
      <c r="S93" s="214"/>
      <c r="T93" s="214"/>
    </row>
    <row r="94" spans="1:20" ht="15">
      <c r="A94" s="214" t="s">
        <v>430</v>
      </c>
      <c r="B94" s="214">
        <v>1284312</v>
      </c>
      <c r="C94" s="214"/>
      <c r="D94" s="214">
        <f t="shared" si="45"/>
        <v>1284312</v>
      </c>
      <c r="E94" s="214"/>
      <c r="F94" s="214">
        <f>SUM(D94:E94)</f>
        <v>1284312</v>
      </c>
      <c r="G94" s="214"/>
      <c r="H94" s="214">
        <f>SUM(F94:G94)</f>
        <v>1284312</v>
      </c>
      <c r="I94" s="214"/>
      <c r="J94" s="214">
        <f t="shared" si="42"/>
        <v>1284312</v>
      </c>
      <c r="K94" s="310"/>
      <c r="L94" s="214"/>
      <c r="M94" s="214"/>
      <c r="N94" s="214"/>
      <c r="O94" s="214"/>
      <c r="P94" s="214"/>
      <c r="Q94" s="214"/>
      <c r="R94" s="214"/>
      <c r="S94" s="214"/>
      <c r="T94" s="214"/>
    </row>
    <row r="95" spans="1:20" ht="15">
      <c r="A95" s="214" t="s">
        <v>429</v>
      </c>
      <c r="B95" s="214">
        <v>105587</v>
      </c>
      <c r="C95" s="214"/>
      <c r="D95" s="214">
        <f t="shared" si="45"/>
        <v>105587</v>
      </c>
      <c r="E95" s="214"/>
      <c r="F95" s="214">
        <f>SUM(D95:E95)</f>
        <v>105587</v>
      </c>
      <c r="G95" s="214"/>
      <c r="H95" s="214">
        <f>SUM(F95:G95)</f>
        <v>105587</v>
      </c>
      <c r="I95" s="214">
        <v>-2274</v>
      </c>
      <c r="J95" s="214">
        <f t="shared" si="42"/>
        <v>103313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</row>
    <row r="96" spans="1:20" ht="15">
      <c r="A96" s="214" t="s">
        <v>431</v>
      </c>
      <c r="B96" s="214">
        <v>317500</v>
      </c>
      <c r="C96" s="214"/>
      <c r="D96" s="214">
        <f t="shared" si="45"/>
        <v>317500</v>
      </c>
      <c r="E96" s="214"/>
      <c r="F96" s="214">
        <f aca="true" t="shared" si="49" ref="F96:H113">SUM(D96:E96)</f>
        <v>317500</v>
      </c>
      <c r="G96" s="214">
        <v>-87251</v>
      </c>
      <c r="H96" s="214">
        <f t="shared" si="49"/>
        <v>230249</v>
      </c>
      <c r="I96" s="214"/>
      <c r="J96" s="214">
        <f t="shared" si="42"/>
        <v>230249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</row>
    <row r="97" spans="1:20" ht="15">
      <c r="A97" s="214" t="s">
        <v>459</v>
      </c>
      <c r="B97" s="214">
        <f>16313+3670-13316</f>
        <v>6667</v>
      </c>
      <c r="C97" s="214"/>
      <c r="D97" s="214">
        <f t="shared" si="45"/>
        <v>6667</v>
      </c>
      <c r="E97" s="214"/>
      <c r="F97" s="214">
        <f t="shared" si="49"/>
        <v>6667</v>
      </c>
      <c r="G97" s="214"/>
      <c r="H97" s="214">
        <f t="shared" si="49"/>
        <v>6667</v>
      </c>
      <c r="I97" s="214"/>
      <c r="J97" s="214">
        <f t="shared" si="42"/>
        <v>6667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</row>
    <row r="98" spans="1:20" ht="15">
      <c r="A98" s="214" t="s">
        <v>460</v>
      </c>
      <c r="B98" s="214">
        <v>56969</v>
      </c>
      <c r="C98" s="214"/>
      <c r="D98" s="214">
        <f t="shared" si="45"/>
        <v>56969</v>
      </c>
      <c r="E98" s="214"/>
      <c r="F98" s="214">
        <f t="shared" si="49"/>
        <v>56969</v>
      </c>
      <c r="G98" s="214"/>
      <c r="H98" s="214">
        <f t="shared" si="49"/>
        <v>56969</v>
      </c>
      <c r="I98" s="214"/>
      <c r="J98" s="214">
        <f t="shared" si="42"/>
        <v>56969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</row>
    <row r="99" spans="1:20" ht="16.5" customHeight="1">
      <c r="A99" s="325" t="s">
        <v>461</v>
      </c>
      <c r="B99" s="214">
        <v>49851</v>
      </c>
      <c r="C99" s="214"/>
      <c r="D99" s="214">
        <f t="shared" si="45"/>
        <v>49851</v>
      </c>
      <c r="E99" s="214"/>
      <c r="F99" s="214">
        <f t="shared" si="49"/>
        <v>49851</v>
      </c>
      <c r="G99" s="214"/>
      <c r="H99" s="214">
        <f t="shared" si="49"/>
        <v>49851</v>
      </c>
      <c r="I99" s="214"/>
      <c r="J99" s="214">
        <f t="shared" si="42"/>
        <v>49851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</row>
    <row r="100" spans="1:20" ht="15">
      <c r="A100" s="214" t="s">
        <v>469</v>
      </c>
      <c r="B100" s="214">
        <v>4000</v>
      </c>
      <c r="C100" s="214"/>
      <c r="D100" s="214">
        <f t="shared" si="45"/>
        <v>4000</v>
      </c>
      <c r="E100" s="214"/>
      <c r="F100" s="214">
        <f t="shared" si="49"/>
        <v>4000</v>
      </c>
      <c r="G100" s="214"/>
      <c r="H100" s="214">
        <f t="shared" si="49"/>
        <v>4000</v>
      </c>
      <c r="I100" s="214"/>
      <c r="J100" s="214">
        <f t="shared" si="42"/>
        <v>4000</v>
      </c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</row>
    <row r="101" spans="1:20" ht="15">
      <c r="A101" s="214" t="s">
        <v>669</v>
      </c>
      <c r="B101" s="214"/>
      <c r="C101" s="214"/>
      <c r="D101" s="214"/>
      <c r="E101" s="214">
        <v>4200</v>
      </c>
      <c r="F101" s="214">
        <f t="shared" si="49"/>
        <v>4200</v>
      </c>
      <c r="G101" s="214"/>
      <c r="H101" s="214">
        <f t="shared" si="49"/>
        <v>4200</v>
      </c>
      <c r="I101" s="214"/>
      <c r="J101" s="214">
        <f t="shared" si="42"/>
        <v>4200</v>
      </c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</row>
    <row r="102" spans="1:20" ht="15">
      <c r="A102" s="214" t="s">
        <v>672</v>
      </c>
      <c r="B102" s="214"/>
      <c r="C102" s="214"/>
      <c r="D102" s="214"/>
      <c r="E102" s="214">
        <v>55013</v>
      </c>
      <c r="F102" s="214">
        <f t="shared" si="49"/>
        <v>55013</v>
      </c>
      <c r="G102" s="214"/>
      <c r="H102" s="214">
        <f t="shared" si="49"/>
        <v>55013</v>
      </c>
      <c r="I102" s="214"/>
      <c r="J102" s="214">
        <f t="shared" si="42"/>
        <v>55013</v>
      </c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</row>
    <row r="103" spans="1:20" ht="15">
      <c r="A103" s="214" t="s">
        <v>522</v>
      </c>
      <c r="B103" s="214">
        <f aca="true" t="shared" si="50" ref="B103:J103">B104+B108</f>
        <v>228518</v>
      </c>
      <c r="C103" s="214">
        <f t="shared" si="50"/>
        <v>1875</v>
      </c>
      <c r="D103" s="214">
        <f t="shared" si="50"/>
        <v>230393</v>
      </c>
      <c r="E103" s="214">
        <f t="shared" si="50"/>
        <v>0</v>
      </c>
      <c r="F103" s="214">
        <f t="shared" si="50"/>
        <v>230393</v>
      </c>
      <c r="G103" s="214">
        <f t="shared" si="50"/>
        <v>0</v>
      </c>
      <c r="H103" s="214">
        <f t="shared" si="50"/>
        <v>230393</v>
      </c>
      <c r="I103" s="214">
        <f t="shared" si="50"/>
        <v>0</v>
      </c>
      <c r="J103" s="214">
        <f t="shared" si="50"/>
        <v>230393</v>
      </c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</row>
    <row r="104" spans="1:20" ht="15">
      <c r="A104" s="214" t="s">
        <v>79</v>
      </c>
      <c r="B104" s="214">
        <f aca="true" t="shared" si="51" ref="B104:H104">(B105+B106+B107)</f>
        <v>228518</v>
      </c>
      <c r="C104" s="214">
        <f t="shared" si="51"/>
        <v>1875</v>
      </c>
      <c r="D104" s="214">
        <f t="shared" si="51"/>
        <v>230393</v>
      </c>
      <c r="E104" s="214">
        <f t="shared" si="51"/>
        <v>0</v>
      </c>
      <c r="F104" s="214">
        <f t="shared" si="51"/>
        <v>230393</v>
      </c>
      <c r="G104" s="214">
        <f t="shared" si="51"/>
        <v>0</v>
      </c>
      <c r="H104" s="214">
        <f t="shared" si="51"/>
        <v>230393</v>
      </c>
      <c r="I104" s="214"/>
      <c r="J104" s="214">
        <f t="shared" si="42"/>
        <v>230393</v>
      </c>
      <c r="K104" s="310"/>
      <c r="L104" s="214"/>
      <c r="M104" s="214"/>
      <c r="N104" s="214"/>
      <c r="O104" s="214"/>
      <c r="P104" s="214"/>
      <c r="Q104" s="214"/>
      <c r="R104" s="214"/>
      <c r="S104" s="214"/>
      <c r="T104" s="214"/>
    </row>
    <row r="105" spans="1:20" ht="15">
      <c r="A105" s="214" t="s">
        <v>80</v>
      </c>
      <c r="B105" s="214">
        <v>226643</v>
      </c>
      <c r="C105" s="214"/>
      <c r="D105" s="214">
        <f t="shared" si="45"/>
        <v>226643</v>
      </c>
      <c r="E105" s="214"/>
      <c r="F105" s="214">
        <f t="shared" si="49"/>
        <v>226643</v>
      </c>
      <c r="G105" s="214"/>
      <c r="H105" s="214">
        <f t="shared" si="49"/>
        <v>226643</v>
      </c>
      <c r="I105" s="214"/>
      <c r="J105" s="214">
        <f t="shared" si="42"/>
        <v>226643</v>
      </c>
      <c r="K105" s="310"/>
      <c r="L105" s="214"/>
      <c r="M105" s="214"/>
      <c r="N105" s="214"/>
      <c r="O105" s="214"/>
      <c r="P105" s="214"/>
      <c r="Q105" s="214"/>
      <c r="R105" s="214"/>
      <c r="S105" s="214"/>
      <c r="T105" s="214"/>
    </row>
    <row r="106" spans="1:20" ht="15">
      <c r="A106" s="214" t="s">
        <v>432</v>
      </c>
      <c r="B106" s="214">
        <v>1875</v>
      </c>
      <c r="C106" s="214"/>
      <c r="D106" s="214">
        <f t="shared" si="45"/>
        <v>1875</v>
      </c>
      <c r="E106" s="214"/>
      <c r="F106" s="214">
        <f t="shared" si="49"/>
        <v>1875</v>
      </c>
      <c r="G106" s="214"/>
      <c r="H106" s="214">
        <f t="shared" si="49"/>
        <v>1875</v>
      </c>
      <c r="I106" s="214"/>
      <c r="J106" s="214">
        <f t="shared" si="42"/>
        <v>1875</v>
      </c>
      <c r="K106" s="310"/>
      <c r="L106" s="214"/>
      <c r="M106" s="214"/>
      <c r="N106" s="214"/>
      <c r="O106" s="214"/>
      <c r="P106" s="214"/>
      <c r="Q106" s="214"/>
      <c r="R106" s="214"/>
      <c r="S106" s="214"/>
      <c r="T106" s="214"/>
    </row>
    <row r="107" spans="1:20" ht="15">
      <c r="A107" s="214" t="s">
        <v>651</v>
      </c>
      <c r="B107" s="214"/>
      <c r="C107" s="214">
        <v>1875</v>
      </c>
      <c r="D107" s="214">
        <f t="shared" si="45"/>
        <v>1875</v>
      </c>
      <c r="E107" s="214"/>
      <c r="F107" s="214">
        <f t="shared" si="49"/>
        <v>1875</v>
      </c>
      <c r="G107" s="214"/>
      <c r="H107" s="214">
        <f t="shared" si="49"/>
        <v>1875</v>
      </c>
      <c r="I107" s="214"/>
      <c r="J107" s="214">
        <f t="shared" si="42"/>
        <v>1875</v>
      </c>
      <c r="K107" s="310"/>
      <c r="L107" s="214"/>
      <c r="M107" s="214"/>
      <c r="N107" s="214"/>
      <c r="O107" s="214"/>
      <c r="P107" s="214"/>
      <c r="Q107" s="214"/>
      <c r="R107" s="214"/>
      <c r="S107" s="214"/>
      <c r="T107" s="214"/>
    </row>
    <row r="108" spans="1:20" ht="15">
      <c r="A108" s="214" t="s">
        <v>457</v>
      </c>
      <c r="B108" s="214"/>
      <c r="C108" s="214"/>
      <c r="D108" s="214">
        <f t="shared" si="45"/>
        <v>0</v>
      </c>
      <c r="E108" s="214"/>
      <c r="F108" s="214">
        <f t="shared" si="49"/>
        <v>0</v>
      </c>
      <c r="G108" s="214"/>
      <c r="H108" s="214">
        <f t="shared" si="49"/>
        <v>0</v>
      </c>
      <c r="I108" s="214"/>
      <c r="J108" s="214">
        <f t="shared" si="42"/>
        <v>0</v>
      </c>
      <c r="K108" s="310"/>
      <c r="L108" s="214"/>
      <c r="M108" s="214"/>
      <c r="N108" s="214"/>
      <c r="O108" s="214"/>
      <c r="P108" s="214"/>
      <c r="Q108" s="214"/>
      <c r="R108" s="214"/>
      <c r="S108" s="214"/>
      <c r="T108" s="214"/>
    </row>
    <row r="109" spans="1:20" ht="15">
      <c r="A109" s="214" t="s">
        <v>498</v>
      </c>
      <c r="B109" s="214">
        <f aca="true" t="shared" si="52" ref="B109:J109">SUM(B110:B113)</f>
        <v>5580</v>
      </c>
      <c r="C109" s="214">
        <f t="shared" si="52"/>
        <v>0</v>
      </c>
      <c r="D109" s="214">
        <f t="shared" si="52"/>
        <v>5580</v>
      </c>
      <c r="E109" s="214">
        <f t="shared" si="52"/>
        <v>0</v>
      </c>
      <c r="F109" s="214">
        <f t="shared" si="52"/>
        <v>5580</v>
      </c>
      <c r="G109" s="214">
        <f t="shared" si="52"/>
        <v>0</v>
      </c>
      <c r="H109" s="214">
        <f t="shared" si="52"/>
        <v>5580</v>
      </c>
      <c r="I109" s="214">
        <f t="shared" si="52"/>
        <v>0</v>
      </c>
      <c r="J109" s="214">
        <f t="shared" si="52"/>
        <v>5580</v>
      </c>
      <c r="K109" s="310"/>
      <c r="L109" s="321"/>
      <c r="M109" s="321"/>
      <c r="N109" s="321"/>
      <c r="O109" s="321"/>
      <c r="P109" s="321"/>
      <c r="Q109" s="321"/>
      <c r="R109" s="321"/>
      <c r="S109" s="321"/>
      <c r="T109" s="321"/>
    </row>
    <row r="110" spans="1:20" ht="15">
      <c r="A110" s="214" t="s">
        <v>499</v>
      </c>
      <c r="B110" s="214">
        <f>3483+422</f>
        <v>3905</v>
      </c>
      <c r="C110" s="214"/>
      <c r="D110" s="214">
        <f t="shared" si="45"/>
        <v>3905</v>
      </c>
      <c r="E110" s="214"/>
      <c r="F110" s="214">
        <f t="shared" si="49"/>
        <v>3905</v>
      </c>
      <c r="G110" s="214"/>
      <c r="H110" s="214">
        <f t="shared" si="49"/>
        <v>3905</v>
      </c>
      <c r="I110" s="214"/>
      <c r="J110" s="214">
        <f t="shared" si="42"/>
        <v>3905</v>
      </c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</row>
    <row r="111" spans="1:20" ht="15">
      <c r="A111" s="214" t="s">
        <v>500</v>
      </c>
      <c r="B111" s="214">
        <v>61</v>
      </c>
      <c r="C111" s="214"/>
      <c r="D111" s="214">
        <f t="shared" si="45"/>
        <v>61</v>
      </c>
      <c r="E111" s="214"/>
      <c r="F111" s="214">
        <f t="shared" si="49"/>
        <v>61</v>
      </c>
      <c r="G111" s="214"/>
      <c r="H111" s="214">
        <f t="shared" si="49"/>
        <v>61</v>
      </c>
      <c r="I111" s="214"/>
      <c r="J111" s="214">
        <f t="shared" si="42"/>
        <v>61</v>
      </c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</row>
    <row r="112" spans="1:20" ht="15">
      <c r="A112" s="214" t="s">
        <v>501</v>
      </c>
      <c r="B112" s="214">
        <v>1500</v>
      </c>
      <c r="C112" s="214"/>
      <c r="D112" s="214">
        <f t="shared" si="45"/>
        <v>1500</v>
      </c>
      <c r="E112" s="214"/>
      <c r="F112" s="214">
        <f t="shared" si="49"/>
        <v>1500</v>
      </c>
      <c r="G112" s="214"/>
      <c r="H112" s="214">
        <f t="shared" si="49"/>
        <v>1500</v>
      </c>
      <c r="I112" s="214"/>
      <c r="J112" s="214">
        <f t="shared" si="42"/>
        <v>1500</v>
      </c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</row>
    <row r="113" spans="1:20" ht="15">
      <c r="A113" s="214" t="s">
        <v>502</v>
      </c>
      <c r="B113" s="214">
        <v>114</v>
      </c>
      <c r="C113" s="214"/>
      <c r="D113" s="214">
        <f t="shared" si="45"/>
        <v>114</v>
      </c>
      <c r="E113" s="214"/>
      <c r="F113" s="214">
        <f t="shared" si="49"/>
        <v>114</v>
      </c>
      <c r="G113" s="214"/>
      <c r="H113" s="214">
        <f t="shared" si="49"/>
        <v>114</v>
      </c>
      <c r="I113" s="214"/>
      <c r="J113" s="214">
        <f t="shared" si="42"/>
        <v>114</v>
      </c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</row>
    <row r="114" spans="1:20" ht="15">
      <c r="A114" s="321" t="s">
        <v>20</v>
      </c>
      <c r="B114" s="321">
        <f aca="true" t="shared" si="53" ref="B114:J114">B8+B75</f>
        <v>6154220</v>
      </c>
      <c r="C114" s="321">
        <f t="shared" si="53"/>
        <v>21507</v>
      </c>
      <c r="D114" s="321">
        <f t="shared" si="53"/>
        <v>6175727</v>
      </c>
      <c r="E114" s="321">
        <f t="shared" si="53"/>
        <v>88707</v>
      </c>
      <c r="F114" s="321">
        <f t="shared" si="53"/>
        <v>6264434</v>
      </c>
      <c r="G114" s="321">
        <f t="shared" si="53"/>
        <v>-79135</v>
      </c>
      <c r="H114" s="321">
        <f t="shared" si="53"/>
        <v>6186540</v>
      </c>
      <c r="I114" s="321">
        <f t="shared" si="53"/>
        <v>66345</v>
      </c>
      <c r="J114" s="321">
        <f t="shared" si="53"/>
        <v>6252885</v>
      </c>
      <c r="K114" s="321" t="s">
        <v>46</v>
      </c>
      <c r="L114" s="321">
        <f aca="true" t="shared" si="54" ref="L114:T114">L8+L75</f>
        <v>6259677</v>
      </c>
      <c r="M114" s="321">
        <f t="shared" si="54"/>
        <v>1348237</v>
      </c>
      <c r="N114" s="321">
        <f t="shared" si="54"/>
        <v>6338278</v>
      </c>
      <c r="O114" s="321">
        <f t="shared" si="54"/>
        <v>731806</v>
      </c>
      <c r="P114" s="321">
        <f t="shared" si="54"/>
        <v>7068869</v>
      </c>
      <c r="Q114" s="321">
        <f t="shared" si="54"/>
        <v>-79135</v>
      </c>
      <c r="R114" s="321">
        <f t="shared" si="54"/>
        <v>6990975</v>
      </c>
      <c r="S114" s="321">
        <f t="shared" si="54"/>
        <v>66345</v>
      </c>
      <c r="T114" s="321">
        <f t="shared" si="54"/>
        <v>7057320</v>
      </c>
    </row>
    <row r="115" spans="1:20" ht="1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 t="s">
        <v>47</v>
      </c>
      <c r="L115" s="214">
        <f aca="true" t="shared" si="55" ref="L115:R115">L116+L117</f>
        <v>-105457</v>
      </c>
      <c r="M115" s="214">
        <f t="shared" si="55"/>
        <v>-1326730</v>
      </c>
      <c r="N115" s="214">
        <f t="shared" si="55"/>
        <v>-162551</v>
      </c>
      <c r="O115" s="214">
        <f t="shared" si="55"/>
        <v>-643099</v>
      </c>
      <c r="P115" s="214">
        <f t="shared" si="55"/>
        <v>-804435</v>
      </c>
      <c r="Q115" s="214">
        <f t="shared" si="55"/>
        <v>0</v>
      </c>
      <c r="R115" s="214">
        <f t="shared" si="55"/>
        <v>-804435</v>
      </c>
      <c r="S115" s="214"/>
      <c r="T115" s="214">
        <f>SUM(R115:S115)</f>
        <v>-804435</v>
      </c>
    </row>
    <row r="116" spans="1:20" ht="1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 t="s">
        <v>48</v>
      </c>
      <c r="L116" s="214">
        <f aca="true" t="shared" si="56" ref="L116:R116">B8-L8</f>
        <v>-104785</v>
      </c>
      <c r="M116" s="214">
        <f t="shared" si="56"/>
        <v>-1326730</v>
      </c>
      <c r="N116" s="214">
        <f t="shared" si="56"/>
        <v>-161879</v>
      </c>
      <c r="O116" s="214">
        <f t="shared" si="56"/>
        <v>-722542</v>
      </c>
      <c r="P116" s="214">
        <f t="shared" si="56"/>
        <v>-883206</v>
      </c>
      <c r="Q116" s="214">
        <f t="shared" si="56"/>
        <v>2593</v>
      </c>
      <c r="R116" s="214">
        <f t="shared" si="56"/>
        <v>-880613</v>
      </c>
      <c r="S116" s="214"/>
      <c r="T116" s="214">
        <f aca="true" t="shared" si="57" ref="T116:T123">SUM(R116:S116)</f>
        <v>-880613</v>
      </c>
    </row>
    <row r="117" spans="1:20" ht="1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 t="s">
        <v>49</v>
      </c>
      <c r="L117" s="214">
        <f aca="true" t="shared" si="58" ref="L117:R117">B75-L75</f>
        <v>-672</v>
      </c>
      <c r="M117" s="214">
        <f t="shared" si="58"/>
        <v>0</v>
      </c>
      <c r="N117" s="214">
        <f t="shared" si="58"/>
        <v>-672</v>
      </c>
      <c r="O117" s="214">
        <f t="shared" si="58"/>
        <v>79443</v>
      </c>
      <c r="P117" s="214">
        <f t="shared" si="58"/>
        <v>78771</v>
      </c>
      <c r="Q117" s="214">
        <f t="shared" si="58"/>
        <v>-2593</v>
      </c>
      <c r="R117" s="214">
        <f t="shared" si="58"/>
        <v>76178</v>
      </c>
      <c r="S117" s="214"/>
      <c r="T117" s="214">
        <f t="shared" si="57"/>
        <v>76178</v>
      </c>
    </row>
    <row r="118" spans="1:20" ht="1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321" t="s">
        <v>50</v>
      </c>
      <c r="L118" s="321">
        <f aca="true" t="shared" si="59" ref="L118:R118">L119+L120</f>
        <v>1065719</v>
      </c>
      <c r="M118" s="321">
        <f t="shared" si="59"/>
        <v>0</v>
      </c>
      <c r="N118" s="321">
        <f t="shared" si="59"/>
        <v>1065719</v>
      </c>
      <c r="O118" s="321">
        <f t="shared" si="59"/>
        <v>-783086</v>
      </c>
      <c r="P118" s="321">
        <f t="shared" si="59"/>
        <v>282633</v>
      </c>
      <c r="Q118" s="321">
        <f t="shared" si="59"/>
        <v>0</v>
      </c>
      <c r="R118" s="321">
        <f t="shared" si="59"/>
        <v>282633</v>
      </c>
      <c r="S118" s="321"/>
      <c r="T118" s="214">
        <f t="shared" si="57"/>
        <v>282633</v>
      </c>
    </row>
    <row r="119" spans="1:20" ht="1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 t="s">
        <v>51</v>
      </c>
      <c r="L119" s="214">
        <v>973264</v>
      </c>
      <c r="M119" s="214"/>
      <c r="N119" s="214">
        <f>SUM(L119:M119)</f>
        <v>973264</v>
      </c>
      <c r="O119" s="214">
        <v>-783086</v>
      </c>
      <c r="P119" s="214">
        <f>SUM(N119:O119)</f>
        <v>190178</v>
      </c>
      <c r="Q119" s="214"/>
      <c r="R119" s="214">
        <f>SUM(P119:Q119)</f>
        <v>190178</v>
      </c>
      <c r="S119" s="214"/>
      <c r="T119" s="214">
        <f t="shared" si="57"/>
        <v>190178</v>
      </c>
    </row>
    <row r="120" spans="1:20" ht="1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 t="s">
        <v>52</v>
      </c>
      <c r="L120" s="214">
        <f>'Hitel '!D12</f>
        <v>92455</v>
      </c>
      <c r="M120" s="214"/>
      <c r="N120" s="214">
        <f>SUM(L120:M120)</f>
        <v>92455</v>
      </c>
      <c r="O120" s="214"/>
      <c r="P120" s="214">
        <f>SUM(N120:O120)</f>
        <v>92455</v>
      </c>
      <c r="Q120" s="214"/>
      <c r="R120" s="214">
        <f>SUM(P120:Q120)</f>
        <v>92455</v>
      </c>
      <c r="S120" s="214"/>
      <c r="T120" s="214">
        <f t="shared" si="57"/>
        <v>92455</v>
      </c>
    </row>
    <row r="121" spans="1:20" ht="15">
      <c r="A121" s="321" t="s">
        <v>21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321" t="s">
        <v>53</v>
      </c>
      <c r="L121" s="321">
        <f>L122+L123</f>
        <v>0</v>
      </c>
      <c r="M121" s="321"/>
      <c r="N121" s="321">
        <f aca="true" t="shared" si="60" ref="N121:T121">N122+N123</f>
        <v>0</v>
      </c>
      <c r="O121" s="321">
        <f t="shared" si="60"/>
        <v>0</v>
      </c>
      <c r="P121" s="321">
        <f t="shared" si="60"/>
        <v>0</v>
      </c>
      <c r="Q121" s="321">
        <f t="shared" si="60"/>
        <v>0</v>
      </c>
      <c r="R121" s="321">
        <f t="shared" si="60"/>
        <v>0</v>
      </c>
      <c r="S121" s="321">
        <f t="shared" si="60"/>
        <v>0</v>
      </c>
      <c r="T121" s="321">
        <f t="shared" si="60"/>
        <v>0</v>
      </c>
    </row>
    <row r="122" spans="1:20" ht="15">
      <c r="A122" s="321" t="s">
        <v>22</v>
      </c>
      <c r="B122" s="321">
        <f aca="true" t="shared" si="61" ref="B122:J122">B123+B124</f>
        <v>1171176</v>
      </c>
      <c r="C122" s="321">
        <f t="shared" si="61"/>
        <v>0</v>
      </c>
      <c r="D122" s="321">
        <f t="shared" si="61"/>
        <v>1171176</v>
      </c>
      <c r="E122" s="321">
        <f t="shared" si="61"/>
        <v>-84108</v>
      </c>
      <c r="F122" s="321">
        <f t="shared" si="61"/>
        <v>1087068</v>
      </c>
      <c r="G122" s="321">
        <f t="shared" si="61"/>
        <v>0</v>
      </c>
      <c r="H122" s="321">
        <f t="shared" si="61"/>
        <v>1087068</v>
      </c>
      <c r="I122" s="321">
        <f t="shared" si="61"/>
        <v>0</v>
      </c>
      <c r="J122" s="321">
        <f t="shared" si="61"/>
        <v>1087068</v>
      </c>
      <c r="K122" s="214" t="s">
        <v>54</v>
      </c>
      <c r="L122" s="214">
        <f>-(B123+L116-L119)</f>
        <v>6980</v>
      </c>
      <c r="M122" s="214"/>
      <c r="N122" s="214">
        <f aca="true" t="shared" si="62" ref="N122:R123">SUM(L122:M122)</f>
        <v>6980</v>
      </c>
      <c r="O122" s="214">
        <f t="shared" si="62"/>
        <v>6980</v>
      </c>
      <c r="P122" s="214">
        <f t="shared" si="62"/>
        <v>13960</v>
      </c>
      <c r="Q122" s="214"/>
      <c r="R122" s="214">
        <f t="shared" si="62"/>
        <v>13960</v>
      </c>
      <c r="S122" s="214"/>
      <c r="T122" s="214">
        <f t="shared" si="57"/>
        <v>13960</v>
      </c>
    </row>
    <row r="123" spans="1:20" ht="15">
      <c r="A123" s="214" t="s">
        <v>31</v>
      </c>
      <c r="B123" s="214">
        <v>1071069</v>
      </c>
      <c r="C123" s="214"/>
      <c r="D123" s="214">
        <f>SUM(B123:C123)</f>
        <v>1071069</v>
      </c>
      <c r="E123" s="214">
        <f>-84108</f>
        <v>-84108</v>
      </c>
      <c r="F123" s="214">
        <f>SUM(D123:E123)</f>
        <v>986961</v>
      </c>
      <c r="G123" s="214"/>
      <c r="H123" s="214">
        <v>1037859</v>
      </c>
      <c r="I123" s="214"/>
      <c r="J123" s="214">
        <f>SUM(H123:I123)</f>
        <v>1037859</v>
      </c>
      <c r="K123" s="214" t="s">
        <v>55</v>
      </c>
      <c r="L123" s="214">
        <f>-(B124+L117-L120)</f>
        <v>-6980</v>
      </c>
      <c r="M123" s="214"/>
      <c r="N123" s="214">
        <f t="shared" si="62"/>
        <v>-6980</v>
      </c>
      <c r="O123" s="214">
        <f t="shared" si="62"/>
        <v>-6980</v>
      </c>
      <c r="P123" s="214">
        <f t="shared" si="62"/>
        <v>-13960</v>
      </c>
      <c r="Q123" s="214"/>
      <c r="R123" s="214">
        <f t="shared" si="62"/>
        <v>-13960</v>
      </c>
      <c r="S123" s="214"/>
      <c r="T123" s="214">
        <f t="shared" si="57"/>
        <v>-13960</v>
      </c>
    </row>
    <row r="124" spans="1:20" ht="15">
      <c r="A124" s="214" t="s">
        <v>32</v>
      </c>
      <c r="B124" s="214">
        <v>100107</v>
      </c>
      <c r="C124" s="214"/>
      <c r="D124" s="214">
        <f>SUM(B124:C124)</f>
        <v>100107</v>
      </c>
      <c r="E124" s="214"/>
      <c r="F124" s="214">
        <f>SUM(D124:E124)</f>
        <v>100107</v>
      </c>
      <c r="G124" s="214"/>
      <c r="H124" s="214">
        <v>49209</v>
      </c>
      <c r="I124" s="214"/>
      <c r="J124" s="214">
        <f>SUM(H124:I124)</f>
        <v>49209</v>
      </c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</row>
    <row r="125" spans="1:20" ht="15">
      <c r="A125" s="321" t="s">
        <v>23</v>
      </c>
      <c r="B125" s="321">
        <f>B126+B127</f>
        <v>0</v>
      </c>
      <c r="C125" s="321">
        <f>C126+C127</f>
        <v>0</v>
      </c>
      <c r="D125" s="321">
        <f>D126+D127</f>
        <v>0</v>
      </c>
      <c r="E125" s="321">
        <f>E126+E127</f>
        <v>0</v>
      </c>
      <c r="F125" s="321">
        <f>F126+F127</f>
        <v>0</v>
      </c>
      <c r="G125" s="321"/>
      <c r="H125" s="321">
        <f>H126+H127</f>
        <v>0</v>
      </c>
      <c r="I125" s="321"/>
      <c r="J125" s="321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</row>
    <row r="126" spans="1:20" ht="15">
      <c r="A126" s="214" t="s">
        <v>33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</row>
    <row r="127" spans="1:20" ht="15">
      <c r="A127" s="214" t="s">
        <v>34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</row>
    <row r="128" spans="1:21" ht="15">
      <c r="A128" s="321" t="s">
        <v>24</v>
      </c>
      <c r="B128" s="321">
        <f aca="true" t="shared" si="63" ref="B128:J128">B114+B122+B125</f>
        <v>7325396</v>
      </c>
      <c r="C128" s="321">
        <f t="shared" si="63"/>
        <v>21507</v>
      </c>
      <c r="D128" s="321">
        <f t="shared" si="63"/>
        <v>7346903</v>
      </c>
      <c r="E128" s="321">
        <f t="shared" si="63"/>
        <v>4599</v>
      </c>
      <c r="F128" s="321">
        <f t="shared" si="63"/>
        <v>7351502</v>
      </c>
      <c r="G128" s="321">
        <f t="shared" si="63"/>
        <v>-79135</v>
      </c>
      <c r="H128" s="321">
        <f t="shared" si="63"/>
        <v>7273608</v>
      </c>
      <c r="I128" s="321">
        <f t="shared" si="63"/>
        <v>66345</v>
      </c>
      <c r="J128" s="321">
        <f t="shared" si="63"/>
        <v>7339953</v>
      </c>
      <c r="K128" s="321" t="s">
        <v>56</v>
      </c>
      <c r="L128" s="321">
        <f aca="true" t="shared" si="64" ref="L128:T128">L114+L118</f>
        <v>7325396</v>
      </c>
      <c r="M128" s="321">
        <f t="shared" si="64"/>
        <v>1348237</v>
      </c>
      <c r="N128" s="321">
        <f t="shared" si="64"/>
        <v>7403997</v>
      </c>
      <c r="O128" s="321">
        <f t="shared" si="64"/>
        <v>-51280</v>
      </c>
      <c r="P128" s="321">
        <f t="shared" si="64"/>
        <v>7351502</v>
      </c>
      <c r="Q128" s="321">
        <f t="shared" si="64"/>
        <v>-79135</v>
      </c>
      <c r="R128" s="321">
        <f t="shared" si="64"/>
        <v>7273608</v>
      </c>
      <c r="S128" s="321">
        <f t="shared" si="64"/>
        <v>66345</v>
      </c>
      <c r="T128" s="321">
        <f t="shared" si="64"/>
        <v>7339953</v>
      </c>
      <c r="U128" s="312">
        <f>P128-P23</f>
        <v>6061102</v>
      </c>
    </row>
    <row r="129" spans="1:20" ht="15">
      <c r="A129" s="326" t="s">
        <v>487</v>
      </c>
      <c r="B129" s="321">
        <v>1368552</v>
      </c>
      <c r="C129" s="321">
        <f>D129-B129</f>
        <v>-982</v>
      </c>
      <c r="D129" s="321">
        <v>1367570</v>
      </c>
      <c r="E129" s="321"/>
      <c r="F129" s="321">
        <f>SUM(D129:E129)</f>
        <v>1367570</v>
      </c>
      <c r="G129" s="321"/>
      <c r="H129" s="321">
        <f>SUM(F129:G129)</f>
        <v>1367570</v>
      </c>
      <c r="I129" s="321"/>
      <c r="J129" s="321">
        <f>SUM(H129:I129)</f>
        <v>1367570</v>
      </c>
      <c r="K129" s="326" t="s">
        <v>487</v>
      </c>
      <c r="L129" s="321">
        <v>1368552</v>
      </c>
      <c r="M129" s="321">
        <v>-982</v>
      </c>
      <c r="N129" s="321">
        <f>SUM(L129:M129)</f>
        <v>1367570</v>
      </c>
      <c r="O129" s="321"/>
      <c r="P129" s="321">
        <f>SUM(N129:O129)</f>
        <v>1367570</v>
      </c>
      <c r="Q129" s="321"/>
      <c r="R129" s="321">
        <f>SUM(P129:Q129)</f>
        <v>1367570</v>
      </c>
      <c r="S129" s="321"/>
      <c r="T129" s="321">
        <f>SUM(R129:S129)</f>
        <v>1367570</v>
      </c>
    </row>
    <row r="130" spans="1:20" ht="15">
      <c r="A130" s="326" t="s">
        <v>488</v>
      </c>
      <c r="B130" s="321">
        <v>4689656</v>
      </c>
      <c r="C130" s="321">
        <v>7478</v>
      </c>
      <c r="D130" s="321">
        <v>4698314</v>
      </c>
      <c r="E130" s="321">
        <v>4599</v>
      </c>
      <c r="F130" s="321">
        <v>4693532</v>
      </c>
      <c r="G130" s="321"/>
      <c r="H130" s="321">
        <v>4693532</v>
      </c>
      <c r="I130" s="321"/>
      <c r="J130" s="321">
        <v>4693532</v>
      </c>
      <c r="K130" s="326" t="s">
        <v>488</v>
      </c>
      <c r="L130" s="321">
        <v>4689656</v>
      </c>
      <c r="M130" s="321">
        <v>7478</v>
      </c>
      <c r="N130" s="321">
        <v>4698314</v>
      </c>
      <c r="O130" s="321">
        <v>4599</v>
      </c>
      <c r="P130" s="321">
        <v>4693532</v>
      </c>
      <c r="Q130" s="321"/>
      <c r="R130" s="321">
        <f>SUM(P130:Q130)</f>
        <v>4693532</v>
      </c>
      <c r="S130" s="321"/>
      <c r="T130" s="321">
        <f aca="true" t="shared" si="65" ref="T130:T135">SUM(R130:S130)</f>
        <v>4693532</v>
      </c>
    </row>
    <row r="131" spans="1:20" ht="16.5">
      <c r="A131" s="363" t="s">
        <v>207</v>
      </c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20"/>
      <c r="N131" s="320"/>
      <c r="O131" s="320"/>
      <c r="P131" s="320"/>
      <c r="Q131" s="320"/>
      <c r="R131" s="320"/>
      <c r="S131" s="320"/>
      <c r="T131" s="321"/>
    </row>
    <row r="132" spans="1:20" ht="15">
      <c r="A132" s="310" t="s">
        <v>0</v>
      </c>
      <c r="B132" s="321">
        <f aca="true" t="shared" si="66" ref="B132:J132">B133+B134+B135+B138</f>
        <v>412868</v>
      </c>
      <c r="C132" s="321">
        <f t="shared" si="66"/>
        <v>-3362</v>
      </c>
      <c r="D132" s="321">
        <f t="shared" si="66"/>
        <v>409506</v>
      </c>
      <c r="E132" s="321">
        <f t="shared" si="66"/>
        <v>12167</v>
      </c>
      <c r="F132" s="321">
        <f t="shared" si="66"/>
        <v>421673</v>
      </c>
      <c r="G132" s="321">
        <f t="shared" si="66"/>
        <v>561</v>
      </c>
      <c r="H132" s="321">
        <f t="shared" si="66"/>
        <v>422234</v>
      </c>
      <c r="I132" s="321">
        <f t="shared" si="66"/>
        <v>5477</v>
      </c>
      <c r="J132" s="321">
        <f t="shared" si="66"/>
        <v>427711</v>
      </c>
      <c r="K132" s="310" t="s">
        <v>0</v>
      </c>
      <c r="L132" s="321">
        <f aca="true" t="shared" si="67" ref="L132:T132">L133+L134+L135+L136+L137</f>
        <v>412868</v>
      </c>
      <c r="M132" s="321">
        <f t="shared" si="67"/>
        <v>-3362</v>
      </c>
      <c r="N132" s="321">
        <f t="shared" si="67"/>
        <v>409506</v>
      </c>
      <c r="O132" s="321">
        <f t="shared" si="67"/>
        <v>13531</v>
      </c>
      <c r="P132" s="321">
        <f t="shared" si="67"/>
        <v>423037</v>
      </c>
      <c r="Q132" s="321">
        <f t="shared" si="67"/>
        <v>561</v>
      </c>
      <c r="R132" s="321">
        <f t="shared" si="67"/>
        <v>423598</v>
      </c>
      <c r="S132" s="321">
        <f t="shared" si="67"/>
        <v>1435</v>
      </c>
      <c r="T132" s="321">
        <f t="shared" si="67"/>
        <v>425033</v>
      </c>
    </row>
    <row r="133" spans="1:20" ht="15">
      <c r="A133" s="214" t="s">
        <v>1</v>
      </c>
      <c r="B133" s="214">
        <v>50430</v>
      </c>
      <c r="C133" s="214"/>
      <c r="D133" s="214">
        <f>SUM(B133:C133)</f>
        <v>50430</v>
      </c>
      <c r="E133" s="214"/>
      <c r="F133" s="214">
        <f>SUM(D133:E133)</f>
        <v>50430</v>
      </c>
      <c r="G133" s="214"/>
      <c r="H133" s="214">
        <f>SUM(F133:G133)</f>
        <v>50430</v>
      </c>
      <c r="I133" s="214"/>
      <c r="J133" s="214">
        <f>SUM(H133:I133)</f>
        <v>50430</v>
      </c>
      <c r="K133" s="214" t="s">
        <v>35</v>
      </c>
      <c r="L133" s="214">
        <f>279242-13911-18458</f>
        <v>246873</v>
      </c>
      <c r="M133" s="214">
        <v>600</v>
      </c>
      <c r="N133" s="214">
        <f>SUM(L133:M133)</f>
        <v>247473</v>
      </c>
      <c r="O133" s="214">
        <v>418</v>
      </c>
      <c r="P133" s="214">
        <f>SUM(N133:O133)</f>
        <v>247891</v>
      </c>
      <c r="Q133" s="214">
        <f>1220-778</f>
        <v>442</v>
      </c>
      <c r="R133" s="214">
        <f>SUM(P133:Q133)</f>
        <v>248333</v>
      </c>
      <c r="S133" s="214">
        <v>557</v>
      </c>
      <c r="T133" s="214">
        <f t="shared" si="65"/>
        <v>248890</v>
      </c>
    </row>
    <row r="134" spans="1:20" ht="15">
      <c r="A134" s="214" t="s">
        <v>2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 t="s">
        <v>199</v>
      </c>
      <c r="L134" s="214">
        <f>71157-3756-4984</f>
        <v>62417</v>
      </c>
      <c r="M134" s="214">
        <v>121</v>
      </c>
      <c r="N134" s="214">
        <f>SUM(L134:M134)</f>
        <v>62538</v>
      </c>
      <c r="O134" s="214">
        <v>-1629</v>
      </c>
      <c r="P134" s="214">
        <f>SUM(N134:O134)</f>
        <v>60909</v>
      </c>
      <c r="Q134" s="214">
        <f>329-210</f>
        <v>119</v>
      </c>
      <c r="R134" s="214">
        <f>SUM(P134:Q134)</f>
        <v>61028</v>
      </c>
      <c r="S134" s="214">
        <v>148</v>
      </c>
      <c r="T134" s="214">
        <f t="shared" si="65"/>
        <v>61176</v>
      </c>
    </row>
    <row r="135" spans="1:20" ht="15">
      <c r="A135" s="214" t="s">
        <v>7</v>
      </c>
      <c r="B135" s="214">
        <f aca="true" t="shared" si="68" ref="B135:J135">B136+B137</f>
        <v>0</v>
      </c>
      <c r="C135" s="214">
        <f t="shared" si="68"/>
        <v>0</v>
      </c>
      <c r="D135" s="214">
        <f t="shared" si="68"/>
        <v>0</v>
      </c>
      <c r="E135" s="214">
        <f t="shared" si="68"/>
        <v>11636</v>
      </c>
      <c r="F135" s="214">
        <f t="shared" si="68"/>
        <v>11636</v>
      </c>
      <c r="G135" s="214">
        <f t="shared" si="68"/>
        <v>0</v>
      </c>
      <c r="H135" s="214">
        <f t="shared" si="68"/>
        <v>11636</v>
      </c>
      <c r="I135" s="214">
        <f t="shared" si="68"/>
        <v>0</v>
      </c>
      <c r="J135" s="214">
        <f t="shared" si="68"/>
        <v>11636</v>
      </c>
      <c r="K135" s="214" t="s">
        <v>36</v>
      </c>
      <c r="L135" s="214">
        <v>103578</v>
      </c>
      <c r="M135" s="214">
        <v>-4083</v>
      </c>
      <c r="N135" s="214">
        <f>SUM(L135:M135)</f>
        <v>99495</v>
      </c>
      <c r="O135" s="214">
        <v>14742</v>
      </c>
      <c r="P135" s="214">
        <f>SUM(N135:O135)</f>
        <v>114237</v>
      </c>
      <c r="Q135" s="214"/>
      <c r="R135" s="214">
        <f>SUM(P135:Q135)</f>
        <v>114237</v>
      </c>
      <c r="S135" s="214">
        <v>730</v>
      </c>
      <c r="T135" s="214">
        <f t="shared" si="65"/>
        <v>114967</v>
      </c>
    </row>
    <row r="136" spans="1:20" ht="15">
      <c r="A136" s="214" t="s">
        <v>491</v>
      </c>
      <c r="B136" s="214"/>
      <c r="C136" s="214"/>
      <c r="D136" s="214"/>
      <c r="E136" s="214">
        <v>11636</v>
      </c>
      <c r="F136" s="214">
        <f>SUM(D136:E136)</f>
        <v>11636</v>
      </c>
      <c r="G136" s="214"/>
      <c r="H136" s="214">
        <f>SUM(F136:G136)</f>
        <v>11636</v>
      </c>
      <c r="I136" s="214"/>
      <c r="J136" s="214">
        <f>SUM(H136:I136)</f>
        <v>11636</v>
      </c>
      <c r="K136" s="214" t="s">
        <v>37</v>
      </c>
      <c r="L136" s="214"/>
      <c r="M136" s="214"/>
      <c r="N136" s="214"/>
      <c r="O136" s="214"/>
      <c r="P136" s="214"/>
      <c r="Q136" s="214"/>
      <c r="R136" s="214"/>
      <c r="S136" s="214"/>
      <c r="T136" s="214"/>
    </row>
    <row r="137" spans="1:20" ht="15">
      <c r="A137" s="214" t="s">
        <v>492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4" t="s">
        <v>38</v>
      </c>
      <c r="L137" s="214">
        <f>L138</f>
        <v>0</v>
      </c>
      <c r="M137" s="214">
        <f>M138</f>
        <v>0</v>
      </c>
      <c r="N137" s="214">
        <f>N138</f>
        <v>0</v>
      </c>
      <c r="O137" s="214">
        <f>O138</f>
        <v>0</v>
      </c>
      <c r="P137" s="214">
        <f>P138</f>
        <v>0</v>
      </c>
      <c r="Q137" s="214"/>
      <c r="R137" s="214">
        <f>R138</f>
        <v>0</v>
      </c>
      <c r="S137" s="214"/>
      <c r="T137" s="214"/>
    </row>
    <row r="138" spans="1:20" ht="15">
      <c r="A138" s="214" t="s">
        <v>92</v>
      </c>
      <c r="B138" s="214">
        <f>L149-B133</f>
        <v>362438</v>
      </c>
      <c r="C138" s="214">
        <f>-4083+721</f>
        <v>-3362</v>
      </c>
      <c r="D138" s="214">
        <f>SUM(B138:C138)</f>
        <v>359076</v>
      </c>
      <c r="E138" s="214">
        <v>531</v>
      </c>
      <c r="F138" s="214">
        <f>SUM(D138:E138)</f>
        <v>359607</v>
      </c>
      <c r="G138" s="214">
        <f>1549-988</f>
        <v>561</v>
      </c>
      <c r="H138" s="214">
        <f>SUM(F138:G138)</f>
        <v>360168</v>
      </c>
      <c r="I138" s="214">
        <v>5477</v>
      </c>
      <c r="J138" s="214">
        <f>SUM(H138:I138)</f>
        <v>365645</v>
      </c>
      <c r="K138" s="214" t="s">
        <v>542</v>
      </c>
      <c r="L138" s="214"/>
      <c r="M138" s="214"/>
      <c r="N138" s="214"/>
      <c r="O138" s="214"/>
      <c r="P138" s="214"/>
      <c r="Q138" s="214"/>
      <c r="R138" s="214"/>
      <c r="S138" s="214"/>
      <c r="T138" s="214"/>
    </row>
    <row r="139" spans="1:20" ht="15">
      <c r="A139" s="310" t="s">
        <v>9</v>
      </c>
      <c r="B139" s="321">
        <f>B140</f>
        <v>0</v>
      </c>
      <c r="C139" s="321">
        <f>C140</f>
        <v>0</v>
      </c>
      <c r="D139" s="321">
        <f>D140</f>
        <v>0</v>
      </c>
      <c r="E139" s="321">
        <f>E140</f>
        <v>0</v>
      </c>
      <c r="F139" s="321">
        <f>F140</f>
        <v>0</v>
      </c>
      <c r="G139" s="321"/>
      <c r="H139" s="321">
        <f>H140</f>
        <v>0</v>
      </c>
      <c r="I139" s="321">
        <f>I140</f>
        <v>0</v>
      </c>
      <c r="J139" s="321">
        <f>J140</f>
        <v>0</v>
      </c>
      <c r="K139" s="310" t="s">
        <v>9</v>
      </c>
      <c r="L139" s="321">
        <f aca="true" t="shared" si="69" ref="L139:T139">L140+L141</f>
        <v>0</v>
      </c>
      <c r="M139" s="321">
        <f t="shared" si="69"/>
        <v>0</v>
      </c>
      <c r="N139" s="321">
        <f t="shared" si="69"/>
        <v>0</v>
      </c>
      <c r="O139" s="321">
        <f t="shared" si="69"/>
        <v>272</v>
      </c>
      <c r="P139" s="321">
        <f t="shared" si="69"/>
        <v>272</v>
      </c>
      <c r="Q139" s="321">
        <f t="shared" si="69"/>
        <v>0</v>
      </c>
      <c r="R139" s="321">
        <f t="shared" si="69"/>
        <v>272</v>
      </c>
      <c r="S139" s="321">
        <f t="shared" si="69"/>
        <v>4042</v>
      </c>
      <c r="T139" s="321">
        <f t="shared" si="69"/>
        <v>4314</v>
      </c>
    </row>
    <row r="140" spans="1:20" ht="15">
      <c r="A140" s="214" t="s">
        <v>10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 t="s">
        <v>41</v>
      </c>
      <c r="L140" s="214"/>
      <c r="M140" s="214"/>
      <c r="N140" s="214"/>
      <c r="O140" s="214">
        <v>272</v>
      </c>
      <c r="P140" s="214">
        <f>SUM(N140:O140)</f>
        <v>272</v>
      </c>
      <c r="Q140" s="214"/>
      <c r="R140" s="214">
        <f>SUM(P140:Q140)</f>
        <v>272</v>
      </c>
      <c r="S140" s="214">
        <f>1532</f>
        <v>1532</v>
      </c>
      <c r="T140" s="214">
        <f>SUM(R140:S140)</f>
        <v>1804</v>
      </c>
    </row>
    <row r="141" spans="1:20" ht="15">
      <c r="A141" s="214" t="s">
        <v>11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 t="s">
        <v>42</v>
      </c>
      <c r="L141" s="214"/>
      <c r="M141" s="214"/>
      <c r="N141" s="214"/>
      <c r="O141" s="214"/>
      <c r="P141" s="214"/>
      <c r="Q141" s="214"/>
      <c r="R141" s="214"/>
      <c r="S141" s="214">
        <v>2510</v>
      </c>
      <c r="T141" s="214">
        <f>SUM(R141:S141)</f>
        <v>2510</v>
      </c>
    </row>
    <row r="142" spans="1:20" ht="15">
      <c r="A142" s="214" t="s">
        <v>77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322"/>
      <c r="L142" s="214"/>
      <c r="M142" s="214"/>
      <c r="N142" s="214"/>
      <c r="O142" s="214"/>
      <c r="P142" s="214"/>
      <c r="Q142" s="214"/>
      <c r="R142" s="214"/>
      <c r="S142" s="214"/>
      <c r="T142" s="214"/>
    </row>
    <row r="143" spans="1:20" ht="15">
      <c r="A143" s="214" t="s">
        <v>78</v>
      </c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</row>
    <row r="144" spans="1:20" ht="15">
      <c r="A144" s="214" t="s">
        <v>12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</row>
    <row r="145" spans="1:20" ht="15">
      <c r="A145" s="214" t="s">
        <v>75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</row>
    <row r="146" spans="1:20" ht="15">
      <c r="A146" s="214" t="s">
        <v>76</v>
      </c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</row>
    <row r="147" spans="1:20" ht="15">
      <c r="A147" s="214" t="s">
        <v>13</v>
      </c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</row>
    <row r="148" spans="1:20" ht="15">
      <c r="A148" s="310" t="s">
        <v>90</v>
      </c>
      <c r="B148" s="214"/>
      <c r="C148" s="214"/>
      <c r="D148" s="214"/>
      <c r="E148" s="214">
        <v>1636</v>
      </c>
      <c r="F148" s="214">
        <f>SUM(D148:E148)</f>
        <v>1636</v>
      </c>
      <c r="G148" s="214"/>
      <c r="H148" s="214">
        <f>SUM(F148:G148)</f>
        <v>1636</v>
      </c>
      <c r="I148" s="214"/>
      <c r="J148" s="214">
        <f>SUM(H148:I148)</f>
        <v>1636</v>
      </c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</row>
    <row r="149" spans="1:20" ht="15">
      <c r="A149" s="321" t="s">
        <v>20</v>
      </c>
      <c r="B149" s="321">
        <f aca="true" t="shared" si="70" ref="B149:H149">B132+B139+B148</f>
        <v>412868</v>
      </c>
      <c r="C149" s="321">
        <f t="shared" si="70"/>
        <v>-3362</v>
      </c>
      <c r="D149" s="321">
        <f t="shared" si="70"/>
        <v>409506</v>
      </c>
      <c r="E149" s="321">
        <f t="shared" si="70"/>
        <v>13803</v>
      </c>
      <c r="F149" s="321">
        <f t="shared" si="70"/>
        <v>423309</v>
      </c>
      <c r="G149" s="321">
        <f t="shared" si="70"/>
        <v>561</v>
      </c>
      <c r="H149" s="321">
        <f t="shared" si="70"/>
        <v>423870</v>
      </c>
      <c r="I149" s="321">
        <f>I132+I139+I148</f>
        <v>5477</v>
      </c>
      <c r="J149" s="321">
        <f>J132+J139+J148</f>
        <v>429347</v>
      </c>
      <c r="K149" s="321" t="s">
        <v>46</v>
      </c>
      <c r="L149" s="321">
        <f aca="true" t="shared" si="71" ref="L149:T149">L132+L139</f>
        <v>412868</v>
      </c>
      <c r="M149" s="321">
        <f t="shared" si="71"/>
        <v>-3362</v>
      </c>
      <c r="N149" s="321">
        <f t="shared" si="71"/>
        <v>409506</v>
      </c>
      <c r="O149" s="321">
        <f t="shared" si="71"/>
        <v>13803</v>
      </c>
      <c r="P149" s="321">
        <f t="shared" si="71"/>
        <v>423309</v>
      </c>
      <c r="Q149" s="321">
        <f t="shared" si="71"/>
        <v>561</v>
      </c>
      <c r="R149" s="321">
        <f t="shared" si="71"/>
        <v>423870</v>
      </c>
      <c r="S149" s="321">
        <f t="shared" si="71"/>
        <v>5477</v>
      </c>
      <c r="T149" s="321">
        <f t="shared" si="71"/>
        <v>429347</v>
      </c>
    </row>
    <row r="150" spans="1:20" ht="15">
      <c r="A150" s="326" t="s">
        <v>487</v>
      </c>
      <c r="B150" s="321">
        <v>412868</v>
      </c>
      <c r="C150" s="321">
        <v>-3362</v>
      </c>
      <c r="D150" s="321">
        <f>SUM(B150:C150)</f>
        <v>409506</v>
      </c>
      <c r="E150" s="321">
        <v>13803</v>
      </c>
      <c r="F150" s="321">
        <f>SUM(D150:E150)</f>
        <v>423309</v>
      </c>
      <c r="G150" s="321"/>
      <c r="H150" s="321">
        <f>SUM(F150:G150)</f>
        <v>423309</v>
      </c>
      <c r="I150" s="321"/>
      <c r="J150" s="321">
        <f>SUM(H150:I150)</f>
        <v>423309</v>
      </c>
      <c r="K150" s="326" t="s">
        <v>487</v>
      </c>
      <c r="L150" s="321">
        <v>412868</v>
      </c>
      <c r="M150" s="321">
        <v>-3362</v>
      </c>
      <c r="N150" s="321">
        <f>SUM(L150:M150)</f>
        <v>409506</v>
      </c>
      <c r="O150" s="321">
        <v>13803</v>
      </c>
      <c r="P150" s="321">
        <f>SUM(N150:O150)</f>
        <v>423309</v>
      </c>
      <c r="Q150" s="321"/>
      <c r="R150" s="321">
        <f>SUM(P150:Q150)</f>
        <v>423309</v>
      </c>
      <c r="S150" s="321"/>
      <c r="T150" s="321">
        <f>SUM(R150:S150)</f>
        <v>423309</v>
      </c>
    </row>
    <row r="151" spans="1:20" ht="15">
      <c r="A151" s="326" t="s">
        <v>488</v>
      </c>
      <c r="B151" s="321">
        <f>'kötelező+nem kötelező'!U26</f>
        <v>0</v>
      </c>
      <c r="C151" s="321"/>
      <c r="D151" s="321"/>
      <c r="E151" s="321"/>
      <c r="F151" s="321"/>
      <c r="G151" s="321"/>
      <c r="H151" s="321"/>
      <c r="I151" s="321"/>
      <c r="J151" s="321"/>
      <c r="K151" s="326" t="s">
        <v>488</v>
      </c>
      <c r="L151" s="321"/>
      <c r="M151" s="321"/>
      <c r="N151" s="321">
        <f>SUM(L151:M151)</f>
        <v>0</v>
      </c>
      <c r="O151" s="321"/>
      <c r="P151" s="321">
        <f>SUM(N151:O151)</f>
        <v>0</v>
      </c>
      <c r="Q151" s="321"/>
      <c r="R151" s="321"/>
      <c r="S151" s="321"/>
      <c r="T151" s="321"/>
    </row>
    <row r="152" spans="1:20" ht="15.75">
      <c r="A152" s="362" t="s">
        <v>434</v>
      </c>
      <c r="B152" s="362"/>
      <c r="C152" s="362"/>
      <c r="D152" s="362"/>
      <c r="E152" s="362"/>
      <c r="F152" s="362"/>
      <c r="G152" s="362"/>
      <c r="H152" s="362"/>
      <c r="I152" s="362"/>
      <c r="J152" s="362"/>
      <c r="K152" s="362"/>
      <c r="L152" s="362"/>
      <c r="M152" s="327"/>
      <c r="N152" s="327"/>
      <c r="O152" s="327"/>
      <c r="P152" s="327"/>
      <c r="Q152" s="327"/>
      <c r="R152" s="327"/>
      <c r="S152" s="327"/>
      <c r="T152" s="327"/>
    </row>
    <row r="153" spans="1:20" ht="15">
      <c r="A153" s="310" t="s">
        <v>0</v>
      </c>
      <c r="B153" s="321">
        <f aca="true" t="shared" si="72" ref="B153:J153">B154+B155+B156+B160</f>
        <v>18097</v>
      </c>
      <c r="C153" s="321">
        <f t="shared" si="72"/>
        <v>53</v>
      </c>
      <c r="D153" s="321">
        <f t="shared" si="72"/>
        <v>18150</v>
      </c>
      <c r="E153" s="321">
        <f t="shared" si="72"/>
        <v>2579</v>
      </c>
      <c r="F153" s="321">
        <f t="shared" si="72"/>
        <v>20729</v>
      </c>
      <c r="G153" s="321">
        <f t="shared" si="72"/>
        <v>0</v>
      </c>
      <c r="H153" s="321">
        <f t="shared" si="72"/>
        <v>20729</v>
      </c>
      <c r="I153" s="321">
        <f t="shared" si="72"/>
        <v>463</v>
      </c>
      <c r="J153" s="321">
        <f t="shared" si="72"/>
        <v>21192</v>
      </c>
      <c r="K153" s="310" t="s">
        <v>0</v>
      </c>
      <c r="L153" s="321">
        <f aca="true" t="shared" si="73" ref="L153:T153">L154+L155+L156+L158+L159</f>
        <v>18097</v>
      </c>
      <c r="M153" s="321">
        <f t="shared" si="73"/>
        <v>53</v>
      </c>
      <c r="N153" s="321">
        <f t="shared" si="73"/>
        <v>18150</v>
      </c>
      <c r="O153" s="321">
        <f t="shared" si="73"/>
        <v>2621</v>
      </c>
      <c r="P153" s="321">
        <f t="shared" si="73"/>
        <v>20771</v>
      </c>
      <c r="Q153" s="321">
        <f t="shared" si="73"/>
        <v>0</v>
      </c>
      <c r="R153" s="321">
        <f t="shared" si="73"/>
        <v>20771</v>
      </c>
      <c r="S153" s="321">
        <f t="shared" si="73"/>
        <v>463</v>
      </c>
      <c r="T153" s="321">
        <f t="shared" si="73"/>
        <v>21234</v>
      </c>
    </row>
    <row r="154" spans="1:20" ht="15">
      <c r="A154" s="214" t="s">
        <v>1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 t="s">
        <v>35</v>
      </c>
      <c r="L154" s="214">
        <v>13493</v>
      </c>
      <c r="M154" s="214">
        <v>45</v>
      </c>
      <c r="N154" s="214">
        <f>SUM(L154:M154)</f>
        <v>13538</v>
      </c>
      <c r="O154" s="214">
        <v>34</v>
      </c>
      <c r="P154" s="214">
        <f>SUM(N154:O154)</f>
        <v>13572</v>
      </c>
      <c r="Q154" s="214"/>
      <c r="R154" s="214">
        <f>SUM(P154:Q154)</f>
        <v>13572</v>
      </c>
      <c r="S154" s="214">
        <v>51</v>
      </c>
      <c r="T154" s="214">
        <f>SUM(R154:S154)</f>
        <v>13623</v>
      </c>
    </row>
    <row r="155" spans="1:20" ht="15">
      <c r="A155" s="214" t="s">
        <v>2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 t="s">
        <v>199</v>
      </c>
      <c r="L155" s="214">
        <v>1924</v>
      </c>
      <c r="M155" s="214">
        <v>8</v>
      </c>
      <c r="N155" s="214">
        <f>SUM(L155:M155)</f>
        <v>1932</v>
      </c>
      <c r="O155" s="214">
        <v>8</v>
      </c>
      <c r="P155" s="214">
        <f>SUM(N155:O155)</f>
        <v>1940</v>
      </c>
      <c r="Q155" s="214"/>
      <c r="R155" s="214">
        <f>SUM(P155:Q155)</f>
        <v>1940</v>
      </c>
      <c r="S155" s="214">
        <v>12</v>
      </c>
      <c r="T155" s="214">
        <f>SUM(R155:S155)</f>
        <v>1952</v>
      </c>
    </row>
    <row r="156" spans="1:20" ht="15">
      <c r="A156" s="214" t="s">
        <v>7</v>
      </c>
      <c r="B156" s="214">
        <f aca="true" t="shared" si="74" ref="B156:J156">B157+B159</f>
        <v>0</v>
      </c>
      <c r="C156" s="214">
        <f t="shared" si="74"/>
        <v>0</v>
      </c>
      <c r="D156" s="214">
        <f t="shared" si="74"/>
        <v>0</v>
      </c>
      <c r="E156" s="214">
        <f t="shared" si="74"/>
        <v>2537</v>
      </c>
      <c r="F156" s="214">
        <f t="shared" si="74"/>
        <v>2537</v>
      </c>
      <c r="G156" s="214">
        <f t="shared" si="74"/>
        <v>0</v>
      </c>
      <c r="H156" s="214">
        <f t="shared" si="74"/>
        <v>2537</v>
      </c>
      <c r="I156" s="214">
        <f t="shared" si="74"/>
        <v>0</v>
      </c>
      <c r="J156" s="214">
        <f t="shared" si="74"/>
        <v>2537</v>
      </c>
      <c r="K156" s="214" t="s">
        <v>36</v>
      </c>
      <c r="L156" s="214">
        <v>2680</v>
      </c>
      <c r="M156" s="214"/>
      <c r="N156" s="214">
        <f>SUM(L156:M156)</f>
        <v>2680</v>
      </c>
      <c r="O156" s="214">
        <v>2579</v>
      </c>
      <c r="P156" s="214">
        <f>SUM(N156:O156)</f>
        <v>5259</v>
      </c>
      <c r="Q156" s="214"/>
      <c r="R156" s="214">
        <f>SUM(P156:Q156)</f>
        <v>5259</v>
      </c>
      <c r="S156" s="214">
        <v>400</v>
      </c>
      <c r="T156" s="214">
        <f>SUM(R156:S156)</f>
        <v>5659</v>
      </c>
    </row>
    <row r="157" spans="1:20" ht="15">
      <c r="A157" s="214" t="s">
        <v>491</v>
      </c>
      <c r="B157" s="214"/>
      <c r="C157" s="214"/>
      <c r="D157" s="214"/>
      <c r="E157" s="214">
        <v>2537</v>
      </c>
      <c r="F157" s="214">
        <f>SUM(D157:E157)</f>
        <v>2537</v>
      </c>
      <c r="G157" s="214"/>
      <c r="H157" s="214">
        <f>SUM(F157:G157)</f>
        <v>2537</v>
      </c>
      <c r="I157" s="214"/>
      <c r="J157" s="214">
        <f>SUM(H157:I157)</f>
        <v>2537</v>
      </c>
      <c r="K157" s="214" t="s">
        <v>37</v>
      </c>
      <c r="L157" s="214"/>
      <c r="M157" s="214"/>
      <c r="N157" s="214"/>
      <c r="O157" s="214"/>
      <c r="P157" s="214"/>
      <c r="Q157" s="214"/>
      <c r="R157" s="214"/>
      <c r="S157" s="214"/>
      <c r="T157" s="214"/>
    </row>
    <row r="158" spans="1:20" ht="15">
      <c r="A158" s="214" t="s">
        <v>8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4" t="s">
        <v>38</v>
      </c>
      <c r="L158" s="214">
        <f>L159+L160</f>
        <v>0</v>
      </c>
      <c r="M158" s="214"/>
      <c r="N158" s="214">
        <f>SUM(L158:M158)</f>
        <v>0</v>
      </c>
      <c r="O158" s="214">
        <f>SUM(M158:N158)</f>
        <v>0</v>
      </c>
      <c r="P158" s="214">
        <f>SUM(N158:O158)</f>
        <v>0</v>
      </c>
      <c r="Q158" s="214"/>
      <c r="R158" s="214">
        <f>SUM(P158:Q158)</f>
        <v>0</v>
      </c>
      <c r="S158" s="214">
        <f>SUM(Q158:R158)</f>
        <v>0</v>
      </c>
      <c r="T158" s="214">
        <f>SUM(R158:S158)</f>
        <v>0</v>
      </c>
    </row>
    <row r="159" spans="1:20" ht="15">
      <c r="A159" s="214" t="s">
        <v>492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 t="s">
        <v>538</v>
      </c>
      <c r="L159" s="214"/>
      <c r="M159" s="214"/>
      <c r="N159" s="214"/>
      <c r="O159" s="214"/>
      <c r="P159" s="214"/>
      <c r="Q159" s="214"/>
      <c r="R159" s="214"/>
      <c r="S159" s="214"/>
      <c r="T159" s="214"/>
    </row>
    <row r="160" spans="1:20" ht="15">
      <c r="A160" s="214" t="s">
        <v>92</v>
      </c>
      <c r="B160" s="214">
        <v>18097</v>
      </c>
      <c r="C160" s="214">
        <v>53</v>
      </c>
      <c r="D160" s="214">
        <f>SUM(B160:C160)</f>
        <v>18150</v>
      </c>
      <c r="E160" s="214">
        <v>42</v>
      </c>
      <c r="F160" s="214">
        <f>SUM(D160:E160)</f>
        <v>18192</v>
      </c>
      <c r="G160" s="214"/>
      <c r="H160" s="214">
        <f>SUM(F160:G160)</f>
        <v>18192</v>
      </c>
      <c r="I160" s="214">
        <v>463</v>
      </c>
      <c r="J160" s="214">
        <f>SUM(H160:I160)</f>
        <v>18655</v>
      </c>
      <c r="K160" s="214" t="s">
        <v>539</v>
      </c>
      <c r="L160" s="214"/>
      <c r="M160" s="214"/>
      <c r="N160" s="214"/>
      <c r="O160" s="214"/>
      <c r="P160" s="214"/>
      <c r="Q160" s="214"/>
      <c r="R160" s="214"/>
      <c r="S160" s="214"/>
      <c r="T160" s="214"/>
    </row>
    <row r="161" spans="1:20" ht="15">
      <c r="A161" s="310" t="s">
        <v>9</v>
      </c>
      <c r="B161" s="321">
        <f aca="true" t="shared" si="75" ref="B161:J161">B162+B163</f>
        <v>0</v>
      </c>
      <c r="C161" s="321">
        <f t="shared" si="75"/>
        <v>0</v>
      </c>
      <c r="D161" s="321">
        <f t="shared" si="75"/>
        <v>0</v>
      </c>
      <c r="E161" s="321">
        <f t="shared" si="75"/>
        <v>0</v>
      </c>
      <c r="F161" s="321">
        <f t="shared" si="75"/>
        <v>0</v>
      </c>
      <c r="G161" s="321">
        <f t="shared" si="75"/>
        <v>0</v>
      </c>
      <c r="H161" s="321">
        <f t="shared" si="75"/>
        <v>0</v>
      </c>
      <c r="I161" s="321">
        <f t="shared" si="75"/>
        <v>0</v>
      </c>
      <c r="J161" s="321">
        <f t="shared" si="75"/>
        <v>0</v>
      </c>
      <c r="K161" s="310" t="s">
        <v>9</v>
      </c>
      <c r="L161" s="321">
        <f aca="true" t="shared" si="76" ref="L161:T161">L162+L163</f>
        <v>0</v>
      </c>
      <c r="M161" s="321">
        <f t="shared" si="76"/>
        <v>0</v>
      </c>
      <c r="N161" s="321">
        <f t="shared" si="76"/>
        <v>0</v>
      </c>
      <c r="O161" s="321">
        <f t="shared" si="76"/>
        <v>0</v>
      </c>
      <c r="P161" s="321">
        <f t="shared" si="76"/>
        <v>0</v>
      </c>
      <c r="Q161" s="321">
        <f t="shared" si="76"/>
        <v>0</v>
      </c>
      <c r="R161" s="321">
        <f t="shared" si="76"/>
        <v>0</v>
      </c>
      <c r="S161" s="321">
        <f t="shared" si="76"/>
        <v>0</v>
      </c>
      <c r="T161" s="321">
        <f t="shared" si="76"/>
        <v>0</v>
      </c>
    </row>
    <row r="162" spans="1:20" ht="15">
      <c r="A162" s="214" t="s">
        <v>10</v>
      </c>
      <c r="B162" s="214"/>
      <c r="C162" s="214"/>
      <c r="D162" s="214"/>
      <c r="E162" s="214"/>
      <c r="F162" s="214"/>
      <c r="G162" s="214"/>
      <c r="H162" s="214"/>
      <c r="I162" s="214"/>
      <c r="J162" s="214"/>
      <c r="K162" s="214" t="s">
        <v>41</v>
      </c>
      <c r="L162" s="214"/>
      <c r="M162" s="214"/>
      <c r="N162" s="214"/>
      <c r="O162" s="214"/>
      <c r="P162" s="214"/>
      <c r="Q162" s="214"/>
      <c r="R162" s="214"/>
      <c r="S162" s="214"/>
      <c r="T162" s="214"/>
    </row>
    <row r="163" spans="1:20" ht="15">
      <c r="A163" s="214" t="s">
        <v>17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 t="s">
        <v>42</v>
      </c>
      <c r="L163" s="214"/>
      <c r="M163" s="214"/>
      <c r="N163" s="214"/>
      <c r="O163" s="214"/>
      <c r="P163" s="214"/>
      <c r="Q163" s="214"/>
      <c r="R163" s="214"/>
      <c r="S163" s="214"/>
      <c r="T163" s="214"/>
    </row>
    <row r="164" spans="1:20" ht="15">
      <c r="A164" s="214" t="s">
        <v>18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</row>
    <row r="165" spans="1:20" ht="15">
      <c r="A165" s="214" t="s">
        <v>19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</row>
    <row r="166" spans="1:20" ht="15">
      <c r="A166" s="310" t="s">
        <v>90</v>
      </c>
      <c r="B166" s="214"/>
      <c r="C166" s="214"/>
      <c r="D166" s="214"/>
      <c r="E166" s="214">
        <v>42</v>
      </c>
      <c r="F166" s="214">
        <f>SUM(D166:E166)</f>
        <v>42</v>
      </c>
      <c r="G166" s="214"/>
      <c r="H166" s="214">
        <f>SUM(F166:G166)</f>
        <v>42</v>
      </c>
      <c r="I166" s="214"/>
      <c r="J166" s="214">
        <f>SUM(H166:I166)</f>
        <v>42</v>
      </c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</row>
    <row r="167" spans="1:20" ht="15">
      <c r="A167" s="321" t="s">
        <v>20</v>
      </c>
      <c r="B167" s="321">
        <f aca="true" t="shared" si="77" ref="B167:H167">B153+B161+B166</f>
        <v>18097</v>
      </c>
      <c r="C167" s="321">
        <f t="shared" si="77"/>
        <v>53</v>
      </c>
      <c r="D167" s="321">
        <f t="shared" si="77"/>
        <v>18150</v>
      </c>
      <c r="E167" s="321">
        <f t="shared" si="77"/>
        <v>2621</v>
      </c>
      <c r="F167" s="321">
        <f t="shared" si="77"/>
        <v>20771</v>
      </c>
      <c r="G167" s="321">
        <f t="shared" si="77"/>
        <v>0</v>
      </c>
      <c r="H167" s="321">
        <f t="shared" si="77"/>
        <v>20771</v>
      </c>
      <c r="I167" s="321">
        <f>I153+I161+I166</f>
        <v>463</v>
      </c>
      <c r="J167" s="321">
        <f>J153+J161+J166</f>
        <v>21234</v>
      </c>
      <c r="K167" s="321" t="s">
        <v>46</v>
      </c>
      <c r="L167" s="321">
        <f aca="true" t="shared" si="78" ref="L167:T167">L153+L161</f>
        <v>18097</v>
      </c>
      <c r="M167" s="321">
        <f t="shared" si="78"/>
        <v>53</v>
      </c>
      <c r="N167" s="321">
        <f t="shared" si="78"/>
        <v>18150</v>
      </c>
      <c r="O167" s="321">
        <f t="shared" si="78"/>
        <v>2621</v>
      </c>
      <c r="P167" s="321">
        <f t="shared" si="78"/>
        <v>20771</v>
      </c>
      <c r="Q167" s="321">
        <f t="shared" si="78"/>
        <v>0</v>
      </c>
      <c r="R167" s="321">
        <f t="shared" si="78"/>
        <v>20771</v>
      </c>
      <c r="S167" s="321">
        <f t="shared" si="78"/>
        <v>463</v>
      </c>
      <c r="T167" s="321">
        <f t="shared" si="78"/>
        <v>21234</v>
      </c>
    </row>
    <row r="168" spans="1:20" ht="15">
      <c r="A168" s="326" t="s">
        <v>487</v>
      </c>
      <c r="B168" s="321"/>
      <c r="C168" s="321"/>
      <c r="D168" s="321"/>
      <c r="E168" s="321"/>
      <c r="F168" s="321"/>
      <c r="G168" s="321"/>
      <c r="H168" s="321"/>
      <c r="I168" s="321"/>
      <c r="J168" s="321"/>
      <c r="K168" s="326" t="s">
        <v>487</v>
      </c>
      <c r="L168" s="321"/>
      <c r="M168" s="321"/>
      <c r="N168" s="321"/>
      <c r="O168" s="321"/>
      <c r="P168" s="321"/>
      <c r="Q168" s="321"/>
      <c r="R168" s="321"/>
      <c r="S168" s="321"/>
      <c r="T168" s="321"/>
    </row>
    <row r="169" spans="1:20" ht="15">
      <c r="A169" s="326" t="s">
        <v>488</v>
      </c>
      <c r="B169" s="321">
        <v>18097</v>
      </c>
      <c r="C169" s="321">
        <v>53</v>
      </c>
      <c r="D169" s="321">
        <f>SUM(B169:C169)</f>
        <v>18150</v>
      </c>
      <c r="E169" s="321">
        <v>2621</v>
      </c>
      <c r="F169" s="321">
        <f>SUM(D169:E169)</f>
        <v>20771</v>
      </c>
      <c r="G169" s="321"/>
      <c r="H169" s="321">
        <f>SUM(F169:G169)</f>
        <v>20771</v>
      </c>
      <c r="I169" s="321"/>
      <c r="J169" s="321">
        <f>SUM(H169:I169)</f>
        <v>20771</v>
      </c>
      <c r="K169" s="326" t="s">
        <v>488</v>
      </c>
      <c r="L169" s="321">
        <v>18097</v>
      </c>
      <c r="M169" s="321">
        <v>53</v>
      </c>
      <c r="N169" s="321">
        <f>SUM(L169:M169)</f>
        <v>18150</v>
      </c>
      <c r="O169" s="321">
        <v>2621</v>
      </c>
      <c r="P169" s="321">
        <f>SUM(N169:O169)</f>
        <v>20771</v>
      </c>
      <c r="Q169" s="321"/>
      <c r="R169" s="321">
        <f>SUM(P169:Q169)</f>
        <v>20771</v>
      </c>
      <c r="S169" s="321"/>
      <c r="T169" s="321">
        <f>SUM(R169:S169)</f>
        <v>20771</v>
      </c>
    </row>
    <row r="170" spans="1:20" ht="15.75">
      <c r="A170" s="362" t="s">
        <v>435</v>
      </c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27"/>
      <c r="N170" s="327"/>
      <c r="O170" s="327"/>
      <c r="P170" s="327"/>
      <c r="Q170" s="327"/>
      <c r="R170" s="327"/>
      <c r="S170" s="327"/>
      <c r="T170" s="327"/>
    </row>
    <row r="171" spans="1:20" ht="15">
      <c r="A171" s="310" t="s">
        <v>0</v>
      </c>
      <c r="B171" s="321">
        <f aca="true" t="shared" si="79" ref="B171:J171">B172+B173+B178+B174</f>
        <v>339421</v>
      </c>
      <c r="C171" s="321">
        <f t="shared" si="79"/>
        <v>2981</v>
      </c>
      <c r="D171" s="321">
        <f t="shared" si="79"/>
        <v>342402</v>
      </c>
      <c r="E171" s="321">
        <f t="shared" si="79"/>
        <v>2352</v>
      </c>
      <c r="F171" s="321">
        <f t="shared" si="79"/>
        <v>344754</v>
      </c>
      <c r="G171" s="321">
        <f t="shared" si="79"/>
        <v>0</v>
      </c>
      <c r="H171" s="321">
        <f t="shared" si="79"/>
        <v>344754</v>
      </c>
      <c r="I171" s="321">
        <f t="shared" si="79"/>
        <v>-3651</v>
      </c>
      <c r="J171" s="321">
        <f t="shared" si="79"/>
        <v>341103</v>
      </c>
      <c r="K171" s="310" t="s">
        <v>0</v>
      </c>
      <c r="L171" s="321">
        <f aca="true" t="shared" si="80" ref="L171:T171">L172+L173+L174+L176+L177</f>
        <v>339421</v>
      </c>
      <c r="M171" s="321">
        <f t="shared" si="80"/>
        <v>2981</v>
      </c>
      <c r="N171" s="321">
        <f t="shared" si="80"/>
        <v>342402</v>
      </c>
      <c r="O171" s="321">
        <f t="shared" si="80"/>
        <v>2778</v>
      </c>
      <c r="P171" s="321">
        <f t="shared" si="80"/>
        <v>345180</v>
      </c>
      <c r="Q171" s="321">
        <f t="shared" si="80"/>
        <v>0</v>
      </c>
      <c r="R171" s="321">
        <f t="shared" si="80"/>
        <v>345180</v>
      </c>
      <c r="S171" s="321">
        <f t="shared" si="80"/>
        <v>-3651</v>
      </c>
      <c r="T171" s="321">
        <f t="shared" si="80"/>
        <v>341529</v>
      </c>
    </row>
    <row r="172" spans="1:20" ht="15">
      <c r="A172" s="214" t="s">
        <v>1</v>
      </c>
      <c r="B172" s="214">
        <v>713</v>
      </c>
      <c r="C172" s="214"/>
      <c r="D172" s="214">
        <f>SUM(B172:C172)</f>
        <v>713</v>
      </c>
      <c r="E172" s="214"/>
      <c r="F172" s="214">
        <f>SUM(D172:E172)</f>
        <v>713</v>
      </c>
      <c r="G172" s="214"/>
      <c r="H172" s="214">
        <f>SUM(F172:G172)</f>
        <v>713</v>
      </c>
      <c r="I172" s="214"/>
      <c r="J172" s="214">
        <f>SUM(H172:I172)</f>
        <v>713</v>
      </c>
      <c r="K172" s="214" t="s">
        <v>35</v>
      </c>
      <c r="L172" s="214">
        <v>254578</v>
      </c>
      <c r="M172" s="214">
        <v>2477</v>
      </c>
      <c r="N172" s="214">
        <f>SUM(L172:M172)</f>
        <v>257055</v>
      </c>
      <c r="O172" s="214">
        <v>1853</v>
      </c>
      <c r="P172" s="214">
        <f>SUM(N172:O172)</f>
        <v>258908</v>
      </c>
      <c r="Q172" s="214"/>
      <c r="R172" s="214">
        <f>SUM(P172:Q172)</f>
        <v>258908</v>
      </c>
      <c r="S172" s="214">
        <v>-4385</v>
      </c>
      <c r="T172" s="214">
        <f>SUM(R172:S172)</f>
        <v>254523</v>
      </c>
    </row>
    <row r="173" spans="1:20" ht="15">
      <c r="A173" s="214" t="s">
        <v>2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4" t="s">
        <v>199</v>
      </c>
      <c r="L173" s="214">
        <v>68545</v>
      </c>
      <c r="M173" s="214">
        <v>504</v>
      </c>
      <c r="N173" s="214">
        <f>SUM(L173:M173)</f>
        <v>69049</v>
      </c>
      <c r="O173" s="214">
        <v>-1859</v>
      </c>
      <c r="P173" s="214">
        <f>SUM(N173:O173)</f>
        <v>67190</v>
      </c>
      <c r="Q173" s="214"/>
      <c r="R173" s="214">
        <f>SUM(P173:Q173)</f>
        <v>67190</v>
      </c>
      <c r="S173" s="214">
        <v>734</v>
      </c>
      <c r="T173" s="214">
        <f>SUM(R173:S173)</f>
        <v>67924</v>
      </c>
    </row>
    <row r="174" spans="1:20" ht="15">
      <c r="A174" s="214" t="s">
        <v>7</v>
      </c>
      <c r="B174" s="214"/>
      <c r="C174" s="214"/>
      <c r="D174" s="214"/>
      <c r="E174" s="214"/>
      <c r="F174" s="214"/>
      <c r="G174" s="214"/>
      <c r="H174" s="214"/>
      <c r="I174" s="214"/>
      <c r="J174" s="214"/>
      <c r="K174" s="214" t="s">
        <v>36</v>
      </c>
      <c r="L174" s="214">
        <v>16298</v>
      </c>
      <c r="M174" s="214"/>
      <c r="N174" s="214">
        <f>SUM(L174:M174)</f>
        <v>16298</v>
      </c>
      <c r="O174" s="214">
        <v>2784</v>
      </c>
      <c r="P174" s="214">
        <f>SUM(N174:O174)</f>
        <v>19082</v>
      </c>
      <c r="Q174" s="214"/>
      <c r="R174" s="214">
        <f>SUM(P174:Q174)</f>
        <v>19082</v>
      </c>
      <c r="S174" s="214"/>
      <c r="T174" s="214">
        <f>SUM(R174:S174)</f>
        <v>19082</v>
      </c>
    </row>
    <row r="175" spans="1:20" ht="15">
      <c r="A175" s="214" t="s">
        <v>491</v>
      </c>
      <c r="B175" s="214"/>
      <c r="C175" s="214"/>
      <c r="D175" s="214"/>
      <c r="E175" s="214"/>
      <c r="F175" s="214"/>
      <c r="G175" s="214"/>
      <c r="H175" s="214"/>
      <c r="I175" s="214"/>
      <c r="J175" s="214"/>
      <c r="K175" s="214" t="s">
        <v>37</v>
      </c>
      <c r="L175" s="214"/>
      <c r="M175" s="214"/>
      <c r="N175" s="214"/>
      <c r="O175" s="214"/>
      <c r="P175" s="214"/>
      <c r="Q175" s="214"/>
      <c r="R175" s="214"/>
      <c r="S175" s="214"/>
      <c r="T175" s="214"/>
    </row>
    <row r="176" spans="1:20" ht="15">
      <c r="A176" s="214" t="s">
        <v>8</v>
      </c>
      <c r="B176" s="214"/>
      <c r="C176" s="214"/>
      <c r="D176" s="214"/>
      <c r="E176" s="214"/>
      <c r="F176" s="214"/>
      <c r="G176" s="214"/>
      <c r="H176" s="214"/>
      <c r="I176" s="214"/>
      <c r="J176" s="214"/>
      <c r="K176" s="214" t="s">
        <v>38</v>
      </c>
      <c r="L176" s="214">
        <f>L177+L178+L179</f>
        <v>0</v>
      </c>
      <c r="M176" s="214"/>
      <c r="N176" s="214">
        <f>SUM(L176:M176)</f>
        <v>0</v>
      </c>
      <c r="O176" s="214">
        <f>SUM(M176:N176)</f>
        <v>0</v>
      </c>
      <c r="P176" s="214">
        <f>SUM(N176:O176)</f>
        <v>0</v>
      </c>
      <c r="Q176" s="214"/>
      <c r="R176" s="214">
        <f>SUM(P176:Q176)</f>
        <v>0</v>
      </c>
      <c r="S176" s="214">
        <f>SUM(Q176:R176)</f>
        <v>0</v>
      </c>
      <c r="T176" s="214">
        <f>SUM(R176:S176)</f>
        <v>0</v>
      </c>
    </row>
    <row r="177" spans="1:20" ht="15">
      <c r="A177" s="214" t="s">
        <v>492</v>
      </c>
      <c r="B177" s="214"/>
      <c r="C177" s="214"/>
      <c r="D177" s="214"/>
      <c r="E177" s="214"/>
      <c r="F177" s="214"/>
      <c r="G177" s="214"/>
      <c r="H177" s="214"/>
      <c r="I177" s="214"/>
      <c r="J177" s="214"/>
      <c r="K177" s="214" t="s">
        <v>538</v>
      </c>
      <c r="L177" s="214"/>
      <c r="M177" s="214"/>
      <c r="N177" s="214"/>
      <c r="O177" s="214"/>
      <c r="P177" s="214"/>
      <c r="Q177" s="214"/>
      <c r="R177" s="214"/>
      <c r="S177" s="214"/>
      <c r="T177" s="214"/>
    </row>
    <row r="178" spans="1:20" ht="15">
      <c r="A178" s="214" t="s">
        <v>92</v>
      </c>
      <c r="B178" s="214">
        <v>338708</v>
      </c>
      <c r="C178" s="214">
        <v>2981</v>
      </c>
      <c r="D178" s="214">
        <f>SUM(B178:C178)</f>
        <v>341689</v>
      </c>
      <c r="E178" s="214">
        <v>2352</v>
      </c>
      <c r="F178" s="214">
        <f>SUM(D178:E178)</f>
        <v>344041</v>
      </c>
      <c r="G178" s="214"/>
      <c r="H178" s="214">
        <f>SUM(F178:G178)</f>
        <v>344041</v>
      </c>
      <c r="I178" s="214">
        <v>-3651</v>
      </c>
      <c r="J178" s="214">
        <f>SUM(H178:I178)</f>
        <v>340390</v>
      </c>
      <c r="K178" s="214" t="s">
        <v>539</v>
      </c>
      <c r="L178" s="214"/>
      <c r="M178" s="214"/>
      <c r="N178" s="214"/>
      <c r="O178" s="214"/>
      <c r="P178" s="214"/>
      <c r="Q178" s="214"/>
      <c r="R178" s="214"/>
      <c r="S178" s="214"/>
      <c r="T178" s="214"/>
    </row>
    <row r="179" spans="1:20" ht="15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 t="s">
        <v>39</v>
      </c>
      <c r="L179" s="214"/>
      <c r="M179" s="214"/>
      <c r="N179" s="214"/>
      <c r="O179" s="214"/>
      <c r="P179" s="214"/>
      <c r="Q179" s="214"/>
      <c r="R179" s="214"/>
      <c r="S179" s="214"/>
      <c r="T179" s="214"/>
    </row>
    <row r="180" spans="1:20" ht="15">
      <c r="A180" s="310" t="s">
        <v>9</v>
      </c>
      <c r="B180" s="321">
        <f aca="true" t="shared" si="81" ref="B180:J180">B181+B182</f>
        <v>0</v>
      </c>
      <c r="C180" s="321">
        <f t="shared" si="81"/>
        <v>0</v>
      </c>
      <c r="D180" s="321">
        <f t="shared" si="81"/>
        <v>0</v>
      </c>
      <c r="E180" s="321">
        <f t="shared" si="81"/>
        <v>0</v>
      </c>
      <c r="F180" s="321">
        <f t="shared" si="81"/>
        <v>0</v>
      </c>
      <c r="G180" s="321">
        <f t="shared" si="81"/>
        <v>0</v>
      </c>
      <c r="H180" s="321">
        <f t="shared" si="81"/>
        <v>0</v>
      </c>
      <c r="I180" s="321">
        <f t="shared" si="81"/>
        <v>0</v>
      </c>
      <c r="J180" s="321">
        <f t="shared" si="81"/>
        <v>0</v>
      </c>
      <c r="K180" s="310" t="s">
        <v>9</v>
      </c>
      <c r="L180" s="321">
        <f aca="true" t="shared" si="82" ref="L180:T180">L181+L182</f>
        <v>0</v>
      </c>
      <c r="M180" s="321">
        <f t="shared" si="82"/>
        <v>0</v>
      </c>
      <c r="N180" s="321">
        <f t="shared" si="82"/>
        <v>0</v>
      </c>
      <c r="O180" s="321">
        <f t="shared" si="82"/>
        <v>0</v>
      </c>
      <c r="P180" s="321">
        <f t="shared" si="82"/>
        <v>0</v>
      </c>
      <c r="Q180" s="321">
        <f t="shared" si="82"/>
        <v>0</v>
      </c>
      <c r="R180" s="321">
        <f t="shared" si="82"/>
        <v>0</v>
      </c>
      <c r="S180" s="321">
        <f t="shared" si="82"/>
        <v>0</v>
      </c>
      <c r="T180" s="321">
        <f t="shared" si="82"/>
        <v>0</v>
      </c>
    </row>
    <row r="181" spans="1:20" ht="15">
      <c r="A181" s="214" t="s">
        <v>10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214" t="s">
        <v>41</v>
      </c>
      <c r="L181" s="214"/>
      <c r="M181" s="214"/>
      <c r="N181" s="214"/>
      <c r="O181" s="214"/>
      <c r="P181" s="214"/>
      <c r="Q181" s="214"/>
      <c r="R181" s="214"/>
      <c r="S181" s="214"/>
      <c r="T181" s="214"/>
    </row>
    <row r="182" spans="1:20" ht="15">
      <c r="A182" s="214" t="s">
        <v>17</v>
      </c>
      <c r="B182" s="214"/>
      <c r="C182" s="214"/>
      <c r="D182" s="214"/>
      <c r="E182" s="214"/>
      <c r="F182" s="214"/>
      <c r="G182" s="214"/>
      <c r="H182" s="214"/>
      <c r="I182" s="214"/>
      <c r="J182" s="214"/>
      <c r="K182" s="214" t="s">
        <v>42</v>
      </c>
      <c r="L182" s="214"/>
      <c r="M182" s="214"/>
      <c r="N182" s="214"/>
      <c r="O182" s="214"/>
      <c r="P182" s="214"/>
      <c r="Q182" s="214"/>
      <c r="R182" s="214"/>
      <c r="S182" s="214"/>
      <c r="T182" s="214"/>
    </row>
    <row r="183" spans="1:20" ht="15">
      <c r="A183" s="214" t="s">
        <v>18</v>
      </c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</row>
    <row r="184" spans="1:20" ht="15">
      <c r="A184" s="214" t="s">
        <v>19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</row>
    <row r="185" spans="1:20" ht="15">
      <c r="A185" s="310" t="s">
        <v>90</v>
      </c>
      <c r="B185" s="214"/>
      <c r="C185" s="214"/>
      <c r="D185" s="214"/>
      <c r="E185" s="214">
        <v>426</v>
      </c>
      <c r="F185" s="214">
        <f>SUM(D185:E185)</f>
        <v>426</v>
      </c>
      <c r="G185" s="214"/>
      <c r="H185" s="214">
        <f>SUM(F185:G185)</f>
        <v>426</v>
      </c>
      <c r="I185" s="214"/>
      <c r="J185" s="214">
        <f>SUM(H185:I185)</f>
        <v>426</v>
      </c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</row>
    <row r="186" spans="1:21" ht="15">
      <c r="A186" s="321" t="s">
        <v>20</v>
      </c>
      <c r="B186" s="321">
        <f aca="true" t="shared" si="83" ref="B186:H186">B171+B180+B185</f>
        <v>339421</v>
      </c>
      <c r="C186" s="321">
        <f t="shared" si="83"/>
        <v>2981</v>
      </c>
      <c r="D186" s="321">
        <f t="shared" si="83"/>
        <v>342402</v>
      </c>
      <c r="E186" s="321">
        <f t="shared" si="83"/>
        <v>2778</v>
      </c>
      <c r="F186" s="321">
        <f t="shared" si="83"/>
        <v>345180</v>
      </c>
      <c r="G186" s="321">
        <f t="shared" si="83"/>
        <v>0</v>
      </c>
      <c r="H186" s="321">
        <f t="shared" si="83"/>
        <v>345180</v>
      </c>
      <c r="I186" s="321">
        <f>I171+I180+I185</f>
        <v>-3651</v>
      </c>
      <c r="J186" s="321">
        <f>J171+J180+J185</f>
        <v>341529</v>
      </c>
      <c r="K186" s="321" t="s">
        <v>46</v>
      </c>
      <c r="L186" s="321">
        <f aca="true" t="shared" si="84" ref="L186:T186">L171+L180</f>
        <v>339421</v>
      </c>
      <c r="M186" s="321">
        <f t="shared" si="84"/>
        <v>2981</v>
      </c>
      <c r="N186" s="321">
        <f t="shared" si="84"/>
        <v>342402</v>
      </c>
      <c r="O186" s="321">
        <f t="shared" si="84"/>
        <v>2778</v>
      </c>
      <c r="P186" s="321">
        <f t="shared" si="84"/>
        <v>345180</v>
      </c>
      <c r="Q186" s="321">
        <f t="shared" si="84"/>
        <v>0</v>
      </c>
      <c r="R186" s="321">
        <f t="shared" si="84"/>
        <v>345180</v>
      </c>
      <c r="S186" s="321">
        <f t="shared" si="84"/>
        <v>-3651</v>
      </c>
      <c r="T186" s="321">
        <f t="shared" si="84"/>
        <v>341529</v>
      </c>
      <c r="U186" s="312">
        <f>B186-L186</f>
        <v>0</v>
      </c>
    </row>
    <row r="187" spans="1:20" ht="15">
      <c r="A187" s="326" t="s">
        <v>487</v>
      </c>
      <c r="B187" s="321">
        <v>339421</v>
      </c>
      <c r="C187" s="321">
        <v>2981</v>
      </c>
      <c r="D187" s="321">
        <f>SUM(B187:C187)</f>
        <v>342402</v>
      </c>
      <c r="E187" s="321">
        <v>2778</v>
      </c>
      <c r="F187" s="321">
        <f>SUM(D187:E187)</f>
        <v>345180</v>
      </c>
      <c r="G187" s="321"/>
      <c r="H187" s="321">
        <f>SUM(F187:G187)</f>
        <v>345180</v>
      </c>
      <c r="I187" s="321"/>
      <c r="J187" s="321">
        <f>SUM(H187:I187)</f>
        <v>345180</v>
      </c>
      <c r="K187" s="326" t="s">
        <v>487</v>
      </c>
      <c r="L187" s="321">
        <v>339421</v>
      </c>
      <c r="M187" s="321">
        <v>2981</v>
      </c>
      <c r="N187" s="321">
        <f>SUM(L187:M187)</f>
        <v>342402</v>
      </c>
      <c r="O187" s="321">
        <v>2778</v>
      </c>
      <c r="P187" s="321">
        <f>SUM(N187:O187)</f>
        <v>345180</v>
      </c>
      <c r="Q187" s="321"/>
      <c r="R187" s="321">
        <f>SUM(P187:Q187)</f>
        <v>345180</v>
      </c>
      <c r="S187" s="321"/>
      <c r="T187" s="321">
        <f>SUM(R187:S187)</f>
        <v>345180</v>
      </c>
    </row>
    <row r="188" spans="1:20" ht="15">
      <c r="A188" s="326" t="s">
        <v>488</v>
      </c>
      <c r="B188" s="321"/>
      <c r="C188" s="321"/>
      <c r="D188" s="321"/>
      <c r="E188" s="321"/>
      <c r="F188" s="321"/>
      <c r="G188" s="321"/>
      <c r="H188" s="321"/>
      <c r="I188" s="321"/>
      <c r="J188" s="321"/>
      <c r="K188" s="326" t="s">
        <v>488</v>
      </c>
      <c r="L188" s="321"/>
      <c r="M188" s="321"/>
      <c r="N188" s="321"/>
      <c r="O188" s="321"/>
      <c r="P188" s="321"/>
      <c r="Q188" s="321"/>
      <c r="R188" s="321"/>
      <c r="S188" s="321"/>
      <c r="T188" s="321"/>
    </row>
    <row r="189" spans="1:20" ht="15.75">
      <c r="A189" s="362" t="s">
        <v>436</v>
      </c>
      <c r="B189" s="362"/>
      <c r="C189" s="362"/>
      <c r="D189" s="362"/>
      <c r="E189" s="362"/>
      <c r="F189" s="362"/>
      <c r="G189" s="362"/>
      <c r="H189" s="362"/>
      <c r="I189" s="362"/>
      <c r="J189" s="362"/>
      <c r="K189" s="362"/>
      <c r="L189" s="362"/>
      <c r="M189" s="327"/>
      <c r="N189" s="327"/>
      <c r="O189" s="327"/>
      <c r="P189" s="327"/>
      <c r="Q189" s="327"/>
      <c r="R189" s="327"/>
      <c r="S189" s="327"/>
      <c r="T189" s="327"/>
    </row>
    <row r="190" spans="1:20" ht="15">
      <c r="A190" s="310" t="s">
        <v>0</v>
      </c>
      <c r="B190" s="321">
        <f aca="true" t="shared" si="85" ref="B190:J190">B191+B192+B193+B197</f>
        <v>231064</v>
      </c>
      <c r="C190" s="321">
        <f t="shared" si="85"/>
        <v>1736</v>
      </c>
      <c r="D190" s="321">
        <f t="shared" si="85"/>
        <v>232800</v>
      </c>
      <c r="E190" s="321">
        <f t="shared" si="85"/>
        <v>3136</v>
      </c>
      <c r="F190" s="321">
        <f t="shared" si="85"/>
        <v>235936</v>
      </c>
      <c r="G190" s="321">
        <f t="shared" si="85"/>
        <v>0</v>
      </c>
      <c r="H190" s="321">
        <f t="shared" si="85"/>
        <v>235936</v>
      </c>
      <c r="I190" s="321">
        <f t="shared" si="85"/>
        <v>1929</v>
      </c>
      <c r="J190" s="321">
        <f t="shared" si="85"/>
        <v>237865</v>
      </c>
      <c r="K190" s="310" t="s">
        <v>0</v>
      </c>
      <c r="L190" s="321">
        <f aca="true" t="shared" si="86" ref="L190:T190">L191+L192+L193+L194+L195</f>
        <v>231064</v>
      </c>
      <c r="M190" s="321">
        <f t="shared" si="86"/>
        <v>1736</v>
      </c>
      <c r="N190" s="321">
        <f t="shared" si="86"/>
        <v>232800</v>
      </c>
      <c r="O190" s="321">
        <f t="shared" si="86"/>
        <v>17038</v>
      </c>
      <c r="P190" s="321">
        <f t="shared" si="86"/>
        <v>249838</v>
      </c>
      <c r="Q190" s="321">
        <f t="shared" si="86"/>
        <v>0</v>
      </c>
      <c r="R190" s="321">
        <f t="shared" si="86"/>
        <v>249838</v>
      </c>
      <c r="S190" s="321">
        <f t="shared" si="86"/>
        <v>1929</v>
      </c>
      <c r="T190" s="321">
        <f t="shared" si="86"/>
        <v>251767</v>
      </c>
    </row>
    <row r="191" spans="1:20" ht="15">
      <c r="A191" s="214" t="s">
        <v>1</v>
      </c>
      <c r="B191" s="214">
        <v>14166</v>
      </c>
      <c r="C191" s="214"/>
      <c r="D191" s="214">
        <f>SUM(B191:C191)</f>
        <v>14166</v>
      </c>
      <c r="E191" s="214"/>
      <c r="F191" s="214">
        <f>SUM(D191:E191)</f>
        <v>14166</v>
      </c>
      <c r="G191" s="214"/>
      <c r="H191" s="214">
        <f>SUM(F191:G191)</f>
        <v>14166</v>
      </c>
      <c r="I191" s="214"/>
      <c r="J191" s="214">
        <f>SUM(H191:I191)</f>
        <v>14166</v>
      </c>
      <c r="K191" s="214" t="s">
        <v>35</v>
      </c>
      <c r="L191" s="214">
        <v>140074</v>
      </c>
      <c r="M191" s="214">
        <v>1442</v>
      </c>
      <c r="N191" s="214">
        <f>SUM(L191:M191)</f>
        <v>141516</v>
      </c>
      <c r="O191" s="214">
        <v>2352</v>
      </c>
      <c r="P191" s="214">
        <f>SUM(N191:O191)</f>
        <v>143868</v>
      </c>
      <c r="Q191" s="214"/>
      <c r="R191" s="214">
        <f>SUM(P191:Q191)</f>
        <v>143868</v>
      </c>
      <c r="S191" s="214">
        <v>1519</v>
      </c>
      <c r="T191" s="214">
        <f>SUM(R191:S191)</f>
        <v>145387</v>
      </c>
    </row>
    <row r="192" spans="1:20" ht="15">
      <c r="A192" s="214" t="s">
        <v>2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4" t="s">
        <v>199</v>
      </c>
      <c r="L192" s="214">
        <v>37986</v>
      </c>
      <c r="M192" s="214">
        <v>294</v>
      </c>
      <c r="N192" s="214">
        <f>SUM(L192:M192)</f>
        <v>38280</v>
      </c>
      <c r="O192" s="214">
        <v>-805</v>
      </c>
      <c r="P192" s="214">
        <f>SUM(N192:O192)</f>
        <v>37475</v>
      </c>
      <c r="Q192" s="214"/>
      <c r="R192" s="214">
        <f>SUM(P192:Q192)</f>
        <v>37475</v>
      </c>
      <c r="S192" s="214">
        <v>410</v>
      </c>
      <c r="T192" s="214">
        <f aca="true" t="shared" si="87" ref="T192:T199">SUM(R192:S192)</f>
        <v>37885</v>
      </c>
    </row>
    <row r="193" spans="1:20" ht="15">
      <c r="A193" s="214" t="s">
        <v>7</v>
      </c>
      <c r="B193" s="214">
        <f aca="true" t="shared" si="88" ref="B193:J193">B194+B196</f>
        <v>0</v>
      </c>
      <c r="C193" s="214">
        <f t="shared" si="88"/>
        <v>0</v>
      </c>
      <c r="D193" s="214">
        <f t="shared" si="88"/>
        <v>0</v>
      </c>
      <c r="E193" s="214">
        <f t="shared" si="88"/>
        <v>1300</v>
      </c>
      <c r="F193" s="214">
        <f t="shared" si="88"/>
        <v>1300</v>
      </c>
      <c r="G193" s="214">
        <f t="shared" si="88"/>
        <v>0</v>
      </c>
      <c r="H193" s="214">
        <f t="shared" si="88"/>
        <v>1300</v>
      </c>
      <c r="I193" s="214">
        <f t="shared" si="88"/>
        <v>0</v>
      </c>
      <c r="J193" s="214">
        <f t="shared" si="88"/>
        <v>1300</v>
      </c>
      <c r="K193" s="214" t="s">
        <v>36</v>
      </c>
      <c r="L193" s="214">
        <v>52811</v>
      </c>
      <c r="M193" s="214"/>
      <c r="N193" s="214">
        <f>SUM(L193:M193)</f>
        <v>52811</v>
      </c>
      <c r="O193" s="214">
        <v>3713</v>
      </c>
      <c r="P193" s="214">
        <f>SUM(N193:O193)</f>
        <v>56524</v>
      </c>
      <c r="Q193" s="214"/>
      <c r="R193" s="214">
        <f>SUM(P193:Q193)</f>
        <v>56524</v>
      </c>
      <c r="S193" s="214">
        <v>-231</v>
      </c>
      <c r="T193" s="214">
        <f t="shared" si="87"/>
        <v>56293</v>
      </c>
    </row>
    <row r="194" spans="1:20" ht="15">
      <c r="A194" s="214" t="s">
        <v>491</v>
      </c>
      <c r="B194" s="214"/>
      <c r="C194" s="214"/>
      <c r="D194" s="214"/>
      <c r="E194" s="214">
        <v>1300</v>
      </c>
      <c r="F194" s="214">
        <f>SUM(D194:E194)</f>
        <v>1300</v>
      </c>
      <c r="G194" s="214"/>
      <c r="H194" s="214">
        <f>SUM(F194:G194)</f>
        <v>1300</v>
      </c>
      <c r="I194" s="214"/>
      <c r="J194" s="214">
        <f>SUM(H194:I194)</f>
        <v>1300</v>
      </c>
      <c r="K194" s="214" t="s">
        <v>37</v>
      </c>
      <c r="L194" s="214">
        <v>193</v>
      </c>
      <c r="M194" s="214"/>
      <c r="N194" s="214">
        <f>SUM(L194:M194)</f>
        <v>193</v>
      </c>
      <c r="O194" s="214"/>
      <c r="P194" s="214">
        <f>SUM(N194:O194)</f>
        <v>193</v>
      </c>
      <c r="Q194" s="214"/>
      <c r="R194" s="214">
        <f>SUM(P194:Q194)</f>
        <v>193</v>
      </c>
      <c r="S194" s="214">
        <v>231</v>
      </c>
      <c r="T194" s="214">
        <f t="shared" si="87"/>
        <v>424</v>
      </c>
    </row>
    <row r="195" spans="1:20" ht="15">
      <c r="A195" s="214" t="s">
        <v>8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 t="s">
        <v>38</v>
      </c>
      <c r="L195" s="214">
        <f aca="true" t="shared" si="89" ref="L195:R195">L196+L197</f>
        <v>0</v>
      </c>
      <c r="M195" s="214">
        <f t="shared" si="89"/>
        <v>0</v>
      </c>
      <c r="N195" s="214">
        <f t="shared" si="89"/>
        <v>0</v>
      </c>
      <c r="O195" s="214">
        <f t="shared" si="89"/>
        <v>11778</v>
      </c>
      <c r="P195" s="214">
        <f t="shared" si="89"/>
        <v>11778</v>
      </c>
      <c r="Q195" s="214">
        <f t="shared" si="89"/>
        <v>0</v>
      </c>
      <c r="R195" s="214">
        <f t="shared" si="89"/>
        <v>11778</v>
      </c>
      <c r="S195" s="214"/>
      <c r="T195" s="214">
        <f t="shared" si="87"/>
        <v>11778</v>
      </c>
    </row>
    <row r="196" spans="1:20" ht="15">
      <c r="A196" s="214" t="s">
        <v>492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 t="s">
        <v>538</v>
      </c>
      <c r="L196" s="214"/>
      <c r="M196" s="214"/>
      <c r="N196" s="214"/>
      <c r="O196" s="214">
        <v>11778</v>
      </c>
      <c r="P196" s="214">
        <f>SUM(N196:O196)</f>
        <v>11778</v>
      </c>
      <c r="Q196" s="214"/>
      <c r="R196" s="214">
        <f>SUM(P196:Q196)</f>
        <v>11778</v>
      </c>
      <c r="S196" s="214"/>
      <c r="T196" s="214">
        <f t="shared" si="87"/>
        <v>11778</v>
      </c>
    </row>
    <row r="197" spans="1:20" ht="15">
      <c r="A197" s="214" t="s">
        <v>92</v>
      </c>
      <c r="B197" s="214">
        <v>216898</v>
      </c>
      <c r="C197" s="214">
        <v>1736</v>
      </c>
      <c r="D197" s="214">
        <f>SUM(B197:C197)</f>
        <v>218634</v>
      </c>
      <c r="E197" s="214">
        <v>1836</v>
      </c>
      <c r="F197" s="214">
        <f>SUM(D197:E197)</f>
        <v>220470</v>
      </c>
      <c r="G197" s="214"/>
      <c r="H197" s="214">
        <f>SUM(F197:G197)</f>
        <v>220470</v>
      </c>
      <c r="I197" s="214">
        <v>1929</v>
      </c>
      <c r="J197" s="214">
        <f>SUM(H197:I197)</f>
        <v>222399</v>
      </c>
      <c r="K197" s="214" t="s">
        <v>539</v>
      </c>
      <c r="L197" s="214"/>
      <c r="M197" s="214"/>
      <c r="N197" s="214"/>
      <c r="O197" s="214"/>
      <c r="P197" s="214"/>
      <c r="Q197" s="214"/>
      <c r="R197" s="214"/>
      <c r="S197" s="214"/>
      <c r="T197" s="214"/>
    </row>
    <row r="198" spans="1:20" ht="15">
      <c r="A198" s="310" t="s">
        <v>9</v>
      </c>
      <c r="B198" s="321">
        <f>B199+B200</f>
        <v>0</v>
      </c>
      <c r="C198" s="321">
        <f>C199+C200</f>
        <v>0</v>
      </c>
      <c r="D198" s="321">
        <f>D199+D200</f>
        <v>0</v>
      </c>
      <c r="E198" s="321">
        <f>E199+E200</f>
        <v>0</v>
      </c>
      <c r="F198" s="321">
        <f>F199+F200</f>
        <v>0</v>
      </c>
      <c r="G198" s="321"/>
      <c r="H198" s="321">
        <f>H199+H200</f>
        <v>0</v>
      </c>
      <c r="I198" s="321">
        <f>I199+I200</f>
        <v>0</v>
      </c>
      <c r="J198" s="321">
        <f>J199+J200</f>
        <v>0</v>
      </c>
      <c r="K198" s="310" t="s">
        <v>9</v>
      </c>
      <c r="L198" s="321">
        <f aca="true" t="shared" si="90" ref="L198:T198">L199+L200</f>
        <v>0</v>
      </c>
      <c r="M198" s="321">
        <f t="shared" si="90"/>
        <v>0</v>
      </c>
      <c r="N198" s="321">
        <f t="shared" si="90"/>
        <v>0</v>
      </c>
      <c r="O198" s="321">
        <f t="shared" si="90"/>
        <v>621</v>
      </c>
      <c r="P198" s="321">
        <f t="shared" si="90"/>
        <v>621</v>
      </c>
      <c r="Q198" s="321">
        <f t="shared" si="90"/>
        <v>0</v>
      </c>
      <c r="R198" s="321">
        <f t="shared" si="90"/>
        <v>621</v>
      </c>
      <c r="S198" s="321">
        <f t="shared" si="90"/>
        <v>0</v>
      </c>
      <c r="T198" s="321">
        <f t="shared" si="90"/>
        <v>621</v>
      </c>
    </row>
    <row r="199" spans="1:20" ht="15">
      <c r="A199" s="214" t="s">
        <v>10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 t="s">
        <v>41</v>
      </c>
      <c r="L199" s="214"/>
      <c r="M199" s="214"/>
      <c r="N199" s="214"/>
      <c r="O199" s="214">
        <v>621</v>
      </c>
      <c r="P199" s="214">
        <f>SUM(N199:O199)</f>
        <v>621</v>
      </c>
      <c r="Q199" s="214"/>
      <c r="R199" s="214">
        <f>SUM(P199:Q199)</f>
        <v>621</v>
      </c>
      <c r="S199" s="214"/>
      <c r="T199" s="214">
        <f t="shared" si="87"/>
        <v>621</v>
      </c>
    </row>
    <row r="200" spans="1:20" ht="15">
      <c r="A200" s="214" t="s">
        <v>17</v>
      </c>
      <c r="B200" s="214">
        <f>B201+B202</f>
        <v>0</v>
      </c>
      <c r="C200" s="214"/>
      <c r="D200" s="214"/>
      <c r="E200" s="214"/>
      <c r="F200" s="214"/>
      <c r="G200" s="214"/>
      <c r="H200" s="214"/>
      <c r="I200" s="214"/>
      <c r="J200" s="214"/>
      <c r="K200" s="214" t="s">
        <v>42</v>
      </c>
      <c r="L200" s="214"/>
      <c r="M200" s="214"/>
      <c r="N200" s="214"/>
      <c r="O200" s="214"/>
      <c r="P200" s="214"/>
      <c r="Q200" s="214"/>
      <c r="R200" s="214"/>
      <c r="S200" s="214"/>
      <c r="T200" s="214"/>
    </row>
    <row r="201" spans="1:20" ht="15">
      <c r="A201" s="214" t="s">
        <v>18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</row>
    <row r="202" spans="1:20" ht="15">
      <c r="A202" s="214" t="s">
        <v>19</v>
      </c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</row>
    <row r="203" spans="1:20" ht="15">
      <c r="A203" s="310" t="s">
        <v>90</v>
      </c>
      <c r="B203" s="214"/>
      <c r="C203" s="214"/>
      <c r="D203" s="214"/>
      <c r="E203" s="214">
        <v>14523</v>
      </c>
      <c r="F203" s="214">
        <f>SUM(D203:E203)</f>
        <v>14523</v>
      </c>
      <c r="G203" s="214"/>
      <c r="H203" s="214">
        <f>SUM(F203:G203)</f>
        <v>14523</v>
      </c>
      <c r="I203" s="214"/>
      <c r="J203" s="214">
        <f>SUM(H203:I203)</f>
        <v>14523</v>
      </c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</row>
    <row r="204" spans="1:21" ht="15">
      <c r="A204" s="321" t="s">
        <v>20</v>
      </c>
      <c r="B204" s="321">
        <f aca="true" t="shared" si="91" ref="B204:H204">B190+B198+B203</f>
        <v>231064</v>
      </c>
      <c r="C204" s="321">
        <f t="shared" si="91"/>
        <v>1736</v>
      </c>
      <c r="D204" s="321">
        <f t="shared" si="91"/>
        <v>232800</v>
      </c>
      <c r="E204" s="321">
        <f t="shared" si="91"/>
        <v>17659</v>
      </c>
      <c r="F204" s="321">
        <f t="shared" si="91"/>
        <v>250459</v>
      </c>
      <c r="G204" s="321">
        <f t="shared" si="91"/>
        <v>0</v>
      </c>
      <c r="H204" s="321">
        <f t="shared" si="91"/>
        <v>250459</v>
      </c>
      <c r="I204" s="321">
        <f>I190+I198+I203</f>
        <v>1929</v>
      </c>
      <c r="J204" s="321">
        <f>J190+J198+J203</f>
        <v>252388</v>
      </c>
      <c r="K204" s="321" t="s">
        <v>46</v>
      </c>
      <c r="L204" s="321">
        <f aca="true" t="shared" si="92" ref="L204:T204">L190+L198</f>
        <v>231064</v>
      </c>
      <c r="M204" s="321">
        <f t="shared" si="92"/>
        <v>1736</v>
      </c>
      <c r="N204" s="321">
        <f t="shared" si="92"/>
        <v>232800</v>
      </c>
      <c r="O204" s="321">
        <f t="shared" si="92"/>
        <v>17659</v>
      </c>
      <c r="P204" s="321">
        <f t="shared" si="92"/>
        <v>250459</v>
      </c>
      <c r="Q204" s="321">
        <f t="shared" si="92"/>
        <v>0</v>
      </c>
      <c r="R204" s="321">
        <f t="shared" si="92"/>
        <v>250459</v>
      </c>
      <c r="S204" s="321">
        <f t="shared" si="92"/>
        <v>1929</v>
      </c>
      <c r="T204" s="321">
        <f t="shared" si="92"/>
        <v>252388</v>
      </c>
      <c r="U204" s="312">
        <f>B204-L204</f>
        <v>0</v>
      </c>
    </row>
    <row r="205" spans="1:20" ht="15">
      <c r="A205" s="326" t="s">
        <v>487</v>
      </c>
      <c r="B205" s="321">
        <v>231064</v>
      </c>
      <c r="C205" s="321">
        <v>1736</v>
      </c>
      <c r="D205" s="321">
        <f>SUM(B205:C205)</f>
        <v>232800</v>
      </c>
      <c r="E205" s="321">
        <v>17659</v>
      </c>
      <c r="F205" s="321">
        <v>250459</v>
      </c>
      <c r="G205" s="321"/>
      <c r="H205" s="321">
        <v>250459</v>
      </c>
      <c r="I205" s="321"/>
      <c r="J205" s="321">
        <f>SUM(H205:I205)</f>
        <v>250459</v>
      </c>
      <c r="K205" s="326" t="s">
        <v>487</v>
      </c>
      <c r="L205" s="321">
        <v>231064</v>
      </c>
      <c r="M205" s="321">
        <v>1736</v>
      </c>
      <c r="N205" s="321">
        <f>SUM(L205:M205)</f>
        <v>232800</v>
      </c>
      <c r="O205" s="321">
        <v>17659</v>
      </c>
      <c r="P205" s="321">
        <f>SUM(N205:O205)</f>
        <v>250459</v>
      </c>
      <c r="Q205" s="321"/>
      <c r="R205" s="321">
        <f>SUM(P205:Q205)</f>
        <v>250459</v>
      </c>
      <c r="S205" s="321"/>
      <c r="T205" s="321">
        <f>SUM(R205:S205)</f>
        <v>250459</v>
      </c>
    </row>
    <row r="206" spans="1:20" ht="15">
      <c r="A206" s="326" t="s">
        <v>488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6" t="s">
        <v>488</v>
      </c>
      <c r="L206" s="321"/>
      <c r="M206" s="321"/>
      <c r="N206" s="321"/>
      <c r="O206" s="321"/>
      <c r="P206" s="321"/>
      <c r="Q206" s="321"/>
      <c r="R206" s="321"/>
      <c r="S206" s="321"/>
      <c r="T206" s="321"/>
    </row>
    <row r="207" spans="1:20" ht="15.75">
      <c r="A207" s="362" t="s">
        <v>437</v>
      </c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27"/>
      <c r="N207" s="327"/>
      <c r="O207" s="327"/>
      <c r="P207" s="327"/>
      <c r="Q207" s="327"/>
      <c r="R207" s="327"/>
      <c r="S207" s="327"/>
      <c r="T207" s="327"/>
    </row>
    <row r="208" spans="1:20" ht="15">
      <c r="A208" s="310" t="s">
        <v>0</v>
      </c>
      <c r="B208" s="321">
        <f aca="true" t="shared" si="93" ref="B208:J208">B209+B210+B211+B215</f>
        <v>119533</v>
      </c>
      <c r="C208" s="321">
        <f t="shared" si="93"/>
        <v>594</v>
      </c>
      <c r="D208" s="321">
        <f t="shared" si="93"/>
        <v>120127</v>
      </c>
      <c r="E208" s="321">
        <f t="shared" si="93"/>
        <v>51568</v>
      </c>
      <c r="F208" s="321">
        <f t="shared" si="93"/>
        <v>171695</v>
      </c>
      <c r="G208" s="321">
        <f t="shared" si="93"/>
        <v>1049</v>
      </c>
      <c r="H208" s="321">
        <f t="shared" si="93"/>
        <v>172744</v>
      </c>
      <c r="I208" s="321">
        <f t="shared" si="93"/>
        <v>639</v>
      </c>
      <c r="J208" s="321">
        <f t="shared" si="93"/>
        <v>173383</v>
      </c>
      <c r="K208" s="310" t="s">
        <v>0</v>
      </c>
      <c r="L208" s="321">
        <f aca="true" t="shared" si="94" ref="L208:T208">L209+L210+L211+L212+L213+L216</f>
        <v>114403</v>
      </c>
      <c r="M208" s="321">
        <f t="shared" si="94"/>
        <v>594</v>
      </c>
      <c r="N208" s="321">
        <f t="shared" si="94"/>
        <v>114997</v>
      </c>
      <c r="O208" s="321">
        <f t="shared" si="94"/>
        <v>61864</v>
      </c>
      <c r="P208" s="321">
        <f t="shared" si="94"/>
        <v>176861</v>
      </c>
      <c r="Q208" s="321">
        <f t="shared" si="94"/>
        <v>1049</v>
      </c>
      <c r="R208" s="321">
        <f t="shared" si="94"/>
        <v>177910</v>
      </c>
      <c r="S208" s="321">
        <f t="shared" si="94"/>
        <v>639</v>
      </c>
      <c r="T208" s="321">
        <f t="shared" si="94"/>
        <v>178549</v>
      </c>
    </row>
    <row r="209" spans="1:20" ht="15">
      <c r="A209" s="214" t="s">
        <v>1</v>
      </c>
      <c r="B209" s="214">
        <v>9421</v>
      </c>
      <c r="C209" s="214"/>
      <c r="D209" s="214">
        <f>SUM(B209:C209)</f>
        <v>9421</v>
      </c>
      <c r="E209" s="214"/>
      <c r="F209" s="214">
        <f>SUM(D209:E209)</f>
        <v>9421</v>
      </c>
      <c r="G209" s="214"/>
      <c r="H209" s="214">
        <f>SUM(F209:G209)</f>
        <v>9421</v>
      </c>
      <c r="I209" s="214"/>
      <c r="J209" s="214">
        <f>SUM(H209:I209)</f>
        <v>9421</v>
      </c>
      <c r="K209" s="214" t="s">
        <v>35</v>
      </c>
      <c r="L209" s="214">
        <v>54082</v>
      </c>
      <c r="M209" s="214">
        <v>496</v>
      </c>
      <c r="N209" s="214">
        <f>SUM(L209:M209)</f>
        <v>54578</v>
      </c>
      <c r="O209" s="214">
        <v>8952</v>
      </c>
      <c r="P209" s="214">
        <f>SUM(N209:O209)</f>
        <v>63530</v>
      </c>
      <c r="Q209" s="214"/>
      <c r="R209" s="214">
        <f>SUM(P209:Q209)</f>
        <v>63530</v>
      </c>
      <c r="S209" s="214">
        <v>504</v>
      </c>
      <c r="T209" s="214">
        <f>SUM(R209:S209)</f>
        <v>64034</v>
      </c>
    </row>
    <row r="210" spans="1:20" ht="15">
      <c r="A210" s="214" t="s">
        <v>2</v>
      </c>
      <c r="B210" s="214"/>
      <c r="C210" s="214"/>
      <c r="D210" s="214"/>
      <c r="E210" s="214"/>
      <c r="F210" s="214"/>
      <c r="G210" s="214"/>
      <c r="H210" s="214"/>
      <c r="I210" s="214"/>
      <c r="J210" s="214"/>
      <c r="K210" s="214" t="s">
        <v>199</v>
      </c>
      <c r="L210" s="214">
        <v>13898</v>
      </c>
      <c r="M210" s="214">
        <v>98</v>
      </c>
      <c r="N210" s="214">
        <f>SUM(L210:M210)</f>
        <v>13996</v>
      </c>
      <c r="O210" s="214">
        <v>1974</v>
      </c>
      <c r="P210" s="214">
        <f>SUM(N210:O210)</f>
        <v>15970</v>
      </c>
      <c r="Q210" s="214"/>
      <c r="R210" s="214">
        <f>SUM(P210:Q210)</f>
        <v>15970</v>
      </c>
      <c r="S210" s="214">
        <v>135</v>
      </c>
      <c r="T210" s="214">
        <f>SUM(R210:S210)</f>
        <v>16105</v>
      </c>
    </row>
    <row r="211" spans="1:20" ht="15">
      <c r="A211" s="214" t="s">
        <v>7</v>
      </c>
      <c r="B211" s="214">
        <f aca="true" t="shared" si="95" ref="B211:J211">B212+B214</f>
        <v>52734</v>
      </c>
      <c r="C211" s="214">
        <f t="shared" si="95"/>
        <v>0</v>
      </c>
      <c r="D211" s="214">
        <f t="shared" si="95"/>
        <v>52734</v>
      </c>
      <c r="E211" s="214">
        <f t="shared" si="95"/>
        <v>51137</v>
      </c>
      <c r="F211" s="214">
        <f t="shared" si="95"/>
        <v>103871</v>
      </c>
      <c r="G211" s="214">
        <f t="shared" si="95"/>
        <v>0</v>
      </c>
      <c r="H211" s="214">
        <f t="shared" si="95"/>
        <v>103871</v>
      </c>
      <c r="I211" s="214">
        <f t="shared" si="95"/>
        <v>0</v>
      </c>
      <c r="J211" s="214">
        <f t="shared" si="95"/>
        <v>103871</v>
      </c>
      <c r="K211" s="214" t="s">
        <v>36</v>
      </c>
      <c r="L211" s="214">
        <v>46423</v>
      </c>
      <c r="M211" s="214"/>
      <c r="N211" s="214">
        <f>SUM(L211:M211)</f>
        <v>46423</v>
      </c>
      <c r="O211" s="214">
        <v>36695</v>
      </c>
      <c r="P211" s="214">
        <f>SUM(N211:O211)</f>
        <v>83118</v>
      </c>
      <c r="Q211" s="214">
        <v>1049</v>
      </c>
      <c r="R211" s="214">
        <f>SUM(P211:Q211)</f>
        <v>84167</v>
      </c>
      <c r="S211" s="214"/>
      <c r="T211" s="214">
        <f>SUM(R211:S211)</f>
        <v>84167</v>
      </c>
    </row>
    <row r="212" spans="1:20" ht="15">
      <c r="A212" s="214" t="s">
        <v>491</v>
      </c>
      <c r="B212" s="214">
        <v>52734</v>
      </c>
      <c r="C212" s="214"/>
      <c r="D212" s="214">
        <f>SUM(B212:C212)</f>
        <v>52734</v>
      </c>
      <c r="E212" s="214">
        <v>51137</v>
      </c>
      <c r="F212" s="214">
        <f>SUM(D212:E212)</f>
        <v>103871</v>
      </c>
      <c r="G212" s="214"/>
      <c r="H212" s="214">
        <f>SUM(F212:G212)</f>
        <v>103871</v>
      </c>
      <c r="I212" s="214"/>
      <c r="J212" s="214">
        <f>SUM(H212:I212)</f>
        <v>103871</v>
      </c>
      <c r="K212" s="214" t="s">
        <v>37</v>
      </c>
      <c r="L212" s="214"/>
      <c r="M212" s="214"/>
      <c r="N212" s="214"/>
      <c r="O212" s="214">
        <v>14243</v>
      </c>
      <c r="P212" s="214">
        <f>SUM(N212:O212)</f>
        <v>14243</v>
      </c>
      <c r="Q212" s="214"/>
      <c r="R212" s="214">
        <f>SUM(P212:Q212)</f>
        <v>14243</v>
      </c>
      <c r="S212" s="214"/>
      <c r="T212" s="214">
        <f>SUM(R212:S212)</f>
        <v>14243</v>
      </c>
    </row>
    <row r="213" spans="1:20" ht="15">
      <c r="A213" s="214" t="s">
        <v>8</v>
      </c>
      <c r="B213" s="214"/>
      <c r="C213" s="214"/>
      <c r="D213" s="214"/>
      <c r="E213" s="214"/>
      <c r="F213" s="214"/>
      <c r="G213" s="214"/>
      <c r="H213" s="214"/>
      <c r="I213" s="214"/>
      <c r="J213" s="214"/>
      <c r="K213" s="214" t="s">
        <v>38</v>
      </c>
      <c r="L213" s="214">
        <f aca="true" t="shared" si="96" ref="L213:R213">L214+L215</f>
        <v>0</v>
      </c>
      <c r="M213" s="214">
        <f t="shared" si="96"/>
        <v>0</v>
      </c>
      <c r="N213" s="214">
        <f t="shared" si="96"/>
        <v>0</v>
      </c>
      <c r="O213" s="214">
        <f t="shared" si="96"/>
        <v>0</v>
      </c>
      <c r="P213" s="214">
        <f t="shared" si="96"/>
        <v>0</v>
      </c>
      <c r="Q213" s="214">
        <f t="shared" si="96"/>
        <v>0</v>
      </c>
      <c r="R213" s="214">
        <f t="shared" si="96"/>
        <v>0</v>
      </c>
      <c r="S213" s="214"/>
      <c r="T213" s="214"/>
    </row>
    <row r="214" spans="1:20" ht="15">
      <c r="A214" s="214" t="s">
        <v>492</v>
      </c>
      <c r="B214" s="214"/>
      <c r="C214" s="214"/>
      <c r="D214" s="214"/>
      <c r="E214" s="214"/>
      <c r="F214" s="214"/>
      <c r="G214" s="214"/>
      <c r="H214" s="214"/>
      <c r="I214" s="214"/>
      <c r="J214" s="214"/>
      <c r="K214" s="214" t="s">
        <v>538</v>
      </c>
      <c r="L214" s="214"/>
      <c r="M214" s="214"/>
      <c r="N214" s="214"/>
      <c r="O214" s="214"/>
      <c r="P214" s="214"/>
      <c r="Q214" s="214"/>
      <c r="R214" s="214"/>
      <c r="S214" s="214"/>
      <c r="T214" s="214"/>
    </row>
    <row r="215" spans="1:20" ht="15">
      <c r="A215" s="214" t="s">
        <v>92</v>
      </c>
      <c r="B215" s="214">
        <v>57378</v>
      </c>
      <c r="C215" s="214">
        <v>594</v>
      </c>
      <c r="D215" s="214">
        <f>SUM(B215:C215)</f>
        <v>57972</v>
      </c>
      <c r="E215" s="214">
        <v>431</v>
      </c>
      <c r="F215" s="214">
        <f>SUM(D215:E215)</f>
        <v>58403</v>
      </c>
      <c r="G215" s="214">
        <v>1049</v>
      </c>
      <c r="H215" s="214">
        <f>SUM(F215:G215)</f>
        <v>59452</v>
      </c>
      <c r="I215" s="214">
        <v>639</v>
      </c>
      <c r="J215" s="214">
        <f>SUM(H215:I215)</f>
        <v>60091</v>
      </c>
      <c r="K215" s="214" t="s">
        <v>539</v>
      </c>
      <c r="L215" s="214"/>
      <c r="M215" s="214"/>
      <c r="N215" s="214"/>
      <c r="O215" s="214"/>
      <c r="P215" s="214"/>
      <c r="Q215" s="214"/>
      <c r="R215" s="214"/>
      <c r="S215" s="214"/>
      <c r="T215" s="214"/>
    </row>
    <row r="216" spans="1:20" ht="15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</row>
    <row r="217" spans="1:20" ht="15">
      <c r="A217" s="310" t="s">
        <v>9</v>
      </c>
      <c r="B217" s="321">
        <f aca="true" t="shared" si="97" ref="B217:J217">B218+B219</f>
        <v>0</v>
      </c>
      <c r="C217" s="321">
        <f t="shared" si="97"/>
        <v>0</v>
      </c>
      <c r="D217" s="321">
        <f t="shared" si="97"/>
        <v>0</v>
      </c>
      <c r="E217" s="321">
        <f t="shared" si="97"/>
        <v>10000</v>
      </c>
      <c r="F217" s="321">
        <f t="shared" si="97"/>
        <v>10000</v>
      </c>
      <c r="G217" s="321">
        <f t="shared" si="97"/>
        <v>0</v>
      </c>
      <c r="H217" s="321">
        <f t="shared" si="97"/>
        <v>10000</v>
      </c>
      <c r="I217" s="321">
        <f t="shared" si="97"/>
        <v>0</v>
      </c>
      <c r="J217" s="321">
        <f t="shared" si="97"/>
        <v>10000</v>
      </c>
      <c r="K217" s="310" t="s">
        <v>9</v>
      </c>
      <c r="L217" s="321">
        <f aca="true" t="shared" si="98" ref="L217:T217">L218+L219</f>
        <v>5130</v>
      </c>
      <c r="M217" s="321">
        <f t="shared" si="98"/>
        <v>0</v>
      </c>
      <c r="N217" s="321">
        <f t="shared" si="98"/>
        <v>5130</v>
      </c>
      <c r="O217" s="321">
        <f t="shared" si="98"/>
        <v>11219</v>
      </c>
      <c r="P217" s="321">
        <f t="shared" si="98"/>
        <v>16349</v>
      </c>
      <c r="Q217" s="321">
        <f t="shared" si="98"/>
        <v>0</v>
      </c>
      <c r="R217" s="321">
        <f t="shared" si="98"/>
        <v>16349</v>
      </c>
      <c r="S217" s="321">
        <f t="shared" si="98"/>
        <v>0</v>
      </c>
      <c r="T217" s="321">
        <f t="shared" si="98"/>
        <v>16349</v>
      </c>
    </row>
    <row r="218" spans="1:20" ht="15">
      <c r="A218" s="214" t="s">
        <v>10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 t="s">
        <v>41</v>
      </c>
      <c r="L218" s="214">
        <v>5130</v>
      </c>
      <c r="M218" s="214"/>
      <c r="N218" s="214">
        <f>SUM(L218:M218)</f>
        <v>5130</v>
      </c>
      <c r="O218" s="214">
        <v>1219</v>
      </c>
      <c r="P218" s="214">
        <f>SUM(N218:O218)</f>
        <v>6349</v>
      </c>
      <c r="Q218" s="214"/>
      <c r="R218" s="214">
        <f>SUM(P218:Q218)</f>
        <v>6349</v>
      </c>
      <c r="S218" s="214"/>
      <c r="T218" s="214">
        <f>SUM(R218:S218)</f>
        <v>6349</v>
      </c>
    </row>
    <row r="219" spans="1:20" ht="15">
      <c r="A219" s="214" t="s">
        <v>17</v>
      </c>
      <c r="B219" s="214"/>
      <c r="C219" s="214"/>
      <c r="D219" s="214"/>
      <c r="E219" s="214">
        <f aca="true" t="shared" si="99" ref="E219:J219">E220+E221</f>
        <v>10000</v>
      </c>
      <c r="F219" s="214">
        <f t="shared" si="99"/>
        <v>10000</v>
      </c>
      <c r="G219" s="214">
        <f t="shared" si="99"/>
        <v>0</v>
      </c>
      <c r="H219" s="214">
        <f t="shared" si="99"/>
        <v>10000</v>
      </c>
      <c r="I219" s="214">
        <f t="shared" si="99"/>
        <v>0</v>
      </c>
      <c r="J219" s="214">
        <f t="shared" si="99"/>
        <v>10000</v>
      </c>
      <c r="K219" s="214" t="s">
        <v>42</v>
      </c>
      <c r="L219" s="214"/>
      <c r="M219" s="214"/>
      <c r="N219" s="214"/>
      <c r="O219" s="214">
        <v>10000</v>
      </c>
      <c r="P219" s="214">
        <f>SUM(N219:O219)</f>
        <v>10000</v>
      </c>
      <c r="Q219" s="214"/>
      <c r="R219" s="214">
        <f>SUM(P219:Q219)</f>
        <v>10000</v>
      </c>
      <c r="S219" s="214"/>
      <c r="T219" s="214">
        <f>SUM(R219:S219)</f>
        <v>10000</v>
      </c>
    </row>
    <row r="220" spans="1:20" ht="15">
      <c r="A220" s="214" t="s">
        <v>18</v>
      </c>
      <c r="B220" s="214"/>
      <c r="C220" s="214"/>
      <c r="D220" s="214"/>
      <c r="E220" s="214">
        <v>10000</v>
      </c>
      <c r="F220" s="214">
        <f>SUM(D220:E220)</f>
        <v>10000</v>
      </c>
      <c r="G220" s="214"/>
      <c r="H220" s="214">
        <f>SUM(F220:G220)</f>
        <v>10000</v>
      </c>
      <c r="I220" s="214"/>
      <c r="J220" s="214">
        <f>SUM(H220:I220)</f>
        <v>10000</v>
      </c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</row>
    <row r="221" spans="1:20" ht="15">
      <c r="A221" s="214" t="s">
        <v>19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</row>
    <row r="222" spans="1:20" ht="15">
      <c r="A222" s="310" t="s">
        <v>90</v>
      </c>
      <c r="B222" s="214"/>
      <c r="C222" s="214"/>
      <c r="D222" s="214"/>
      <c r="E222" s="214">
        <v>11515</v>
      </c>
      <c r="F222" s="214">
        <f>SUM(D222:E222)</f>
        <v>11515</v>
      </c>
      <c r="G222" s="214"/>
      <c r="H222" s="214">
        <f>SUM(F222:G222)</f>
        <v>11515</v>
      </c>
      <c r="I222" s="214"/>
      <c r="J222" s="214">
        <f>SUM(H222:I222)</f>
        <v>11515</v>
      </c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</row>
    <row r="223" spans="1:21" ht="15">
      <c r="A223" s="321" t="s">
        <v>20</v>
      </c>
      <c r="B223" s="321">
        <f aca="true" t="shared" si="100" ref="B223:H223">B208+B217+B222</f>
        <v>119533</v>
      </c>
      <c r="C223" s="321">
        <f t="shared" si="100"/>
        <v>594</v>
      </c>
      <c r="D223" s="321">
        <f t="shared" si="100"/>
        <v>120127</v>
      </c>
      <c r="E223" s="321">
        <f t="shared" si="100"/>
        <v>73083</v>
      </c>
      <c r="F223" s="321">
        <f t="shared" si="100"/>
        <v>193210</v>
      </c>
      <c r="G223" s="321">
        <f t="shared" si="100"/>
        <v>1049</v>
      </c>
      <c r="H223" s="321">
        <f t="shared" si="100"/>
        <v>194259</v>
      </c>
      <c r="I223" s="321">
        <f>I208+I217+I222</f>
        <v>639</v>
      </c>
      <c r="J223" s="321">
        <f>J208+J217+J222</f>
        <v>194898</v>
      </c>
      <c r="K223" s="321" t="s">
        <v>46</v>
      </c>
      <c r="L223" s="321">
        <f aca="true" t="shared" si="101" ref="L223:T223">L208+L217</f>
        <v>119533</v>
      </c>
      <c r="M223" s="321">
        <f t="shared" si="101"/>
        <v>594</v>
      </c>
      <c r="N223" s="321">
        <f t="shared" si="101"/>
        <v>120127</v>
      </c>
      <c r="O223" s="321">
        <f t="shared" si="101"/>
        <v>73083</v>
      </c>
      <c r="P223" s="321">
        <f t="shared" si="101"/>
        <v>193210</v>
      </c>
      <c r="Q223" s="321">
        <f t="shared" si="101"/>
        <v>1049</v>
      </c>
      <c r="R223" s="321">
        <f t="shared" si="101"/>
        <v>194259</v>
      </c>
      <c r="S223" s="321">
        <f t="shared" si="101"/>
        <v>639</v>
      </c>
      <c r="T223" s="321">
        <f t="shared" si="101"/>
        <v>194898</v>
      </c>
      <c r="U223" s="312">
        <f>B223-L223</f>
        <v>0</v>
      </c>
    </row>
    <row r="224" spans="1:20" ht="15">
      <c r="A224" s="326" t="s">
        <v>487</v>
      </c>
      <c r="B224" s="321"/>
      <c r="C224" s="321"/>
      <c r="D224" s="321">
        <v>120127</v>
      </c>
      <c r="E224" s="321">
        <v>73083</v>
      </c>
      <c r="F224" s="321">
        <v>193210</v>
      </c>
      <c r="G224" s="321"/>
      <c r="H224" s="321">
        <v>193210</v>
      </c>
      <c r="I224" s="321"/>
      <c r="J224" s="321">
        <f>SUM(H224:I224)</f>
        <v>193210</v>
      </c>
      <c r="K224" s="326" t="s">
        <v>487</v>
      </c>
      <c r="L224" s="321">
        <v>119533</v>
      </c>
      <c r="M224" s="321">
        <v>594</v>
      </c>
      <c r="N224" s="321">
        <f>SUM(L224:M224)</f>
        <v>120127</v>
      </c>
      <c r="O224" s="321">
        <v>73083</v>
      </c>
      <c r="P224" s="321">
        <f>SUM(N224:O224)</f>
        <v>193210</v>
      </c>
      <c r="Q224" s="321"/>
      <c r="R224" s="321">
        <f>SUM(P224:Q224)</f>
        <v>193210</v>
      </c>
      <c r="S224" s="321"/>
      <c r="T224" s="321">
        <f>SUM(R224:S224)</f>
        <v>193210</v>
      </c>
    </row>
    <row r="225" spans="1:20" ht="15">
      <c r="A225" s="326" t="s">
        <v>488</v>
      </c>
      <c r="B225" s="321">
        <v>119533</v>
      </c>
      <c r="C225" s="321">
        <v>594</v>
      </c>
      <c r="D225" s="321"/>
      <c r="E225" s="321"/>
      <c r="F225" s="321">
        <f>SUM(D225:E225)</f>
        <v>0</v>
      </c>
      <c r="G225" s="321"/>
      <c r="H225" s="321"/>
      <c r="I225" s="321"/>
      <c r="J225" s="321"/>
      <c r="K225" s="326" t="s">
        <v>488</v>
      </c>
      <c r="L225" s="321"/>
      <c r="M225" s="321"/>
      <c r="N225" s="321"/>
      <c r="O225" s="321"/>
      <c r="P225" s="321">
        <f>SUM(N225:O225)</f>
        <v>0</v>
      </c>
      <c r="Q225" s="321"/>
      <c r="R225" s="321"/>
      <c r="S225" s="321"/>
      <c r="T225" s="321"/>
    </row>
    <row r="226" spans="1:20" ht="15.75">
      <c r="A226" s="362" t="s">
        <v>438</v>
      </c>
      <c r="B226" s="362"/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M226" s="327"/>
      <c r="N226" s="327"/>
      <c r="O226" s="327"/>
      <c r="P226" s="327"/>
      <c r="Q226" s="327"/>
      <c r="R226" s="327"/>
      <c r="S226" s="327"/>
      <c r="T226" s="327"/>
    </row>
    <row r="227" spans="1:20" ht="15">
      <c r="A227" s="310" t="s">
        <v>0</v>
      </c>
      <c r="B227" s="321">
        <f aca="true" t="shared" si="102" ref="B227:J227">B228+B229+B230+B234</f>
        <v>56808</v>
      </c>
      <c r="C227" s="321">
        <f t="shared" si="102"/>
        <v>270</v>
      </c>
      <c r="D227" s="321">
        <f t="shared" si="102"/>
        <v>57078</v>
      </c>
      <c r="E227" s="321">
        <f t="shared" si="102"/>
        <v>12054</v>
      </c>
      <c r="F227" s="321">
        <f t="shared" si="102"/>
        <v>69132</v>
      </c>
      <c r="G227" s="321">
        <f t="shared" si="102"/>
        <v>14583</v>
      </c>
      <c r="H227" s="321">
        <f t="shared" si="102"/>
        <v>83715</v>
      </c>
      <c r="I227" s="321">
        <f t="shared" si="102"/>
        <v>414</v>
      </c>
      <c r="J227" s="321">
        <f t="shared" si="102"/>
        <v>84129</v>
      </c>
      <c r="K227" s="310" t="s">
        <v>0</v>
      </c>
      <c r="L227" s="321">
        <f aca="true" t="shared" si="103" ref="L227:T227">L228+L229+L230+L231+L232</f>
        <v>56808</v>
      </c>
      <c r="M227" s="321">
        <f t="shared" si="103"/>
        <v>270</v>
      </c>
      <c r="N227" s="321">
        <f t="shared" si="103"/>
        <v>57078</v>
      </c>
      <c r="O227" s="321">
        <f t="shared" si="103"/>
        <v>12054</v>
      </c>
      <c r="P227" s="321">
        <f t="shared" si="103"/>
        <v>69132</v>
      </c>
      <c r="Q227" s="321">
        <f t="shared" si="103"/>
        <v>4000</v>
      </c>
      <c r="R227" s="321">
        <f t="shared" si="103"/>
        <v>73132</v>
      </c>
      <c r="S227" s="321">
        <f t="shared" si="103"/>
        <v>-4075</v>
      </c>
      <c r="T227" s="321">
        <f t="shared" si="103"/>
        <v>69057</v>
      </c>
    </row>
    <row r="228" spans="1:20" ht="15">
      <c r="A228" s="214" t="s">
        <v>1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 t="s">
        <v>35</v>
      </c>
      <c r="L228" s="214">
        <v>36092</v>
      </c>
      <c r="M228" s="214">
        <v>213</v>
      </c>
      <c r="N228" s="214">
        <f>SUM(L228:M228)</f>
        <v>36305</v>
      </c>
      <c r="O228" s="214">
        <v>218</v>
      </c>
      <c r="P228" s="214">
        <f>SUM(N228:O228)</f>
        <v>36523</v>
      </c>
      <c r="Q228" s="214"/>
      <c r="R228" s="214">
        <f>SUM(P228:Q228)</f>
        <v>36523</v>
      </c>
      <c r="S228" s="214">
        <v>327</v>
      </c>
      <c r="T228" s="214">
        <f>SUM(R228:S228)</f>
        <v>36850</v>
      </c>
    </row>
    <row r="229" spans="1:20" ht="15">
      <c r="A229" s="214" t="s">
        <v>2</v>
      </c>
      <c r="B229" s="214"/>
      <c r="C229" s="214"/>
      <c r="D229" s="214"/>
      <c r="E229" s="214"/>
      <c r="F229" s="214"/>
      <c r="G229" s="214"/>
      <c r="H229" s="214"/>
      <c r="I229" s="214"/>
      <c r="J229" s="214"/>
      <c r="K229" s="214" t="s">
        <v>199</v>
      </c>
      <c r="L229" s="214">
        <v>9829</v>
      </c>
      <c r="M229" s="214">
        <v>57</v>
      </c>
      <c r="N229" s="214">
        <f>SUM(L229:M229)</f>
        <v>9886</v>
      </c>
      <c r="O229" s="214">
        <v>-30</v>
      </c>
      <c r="P229" s="214">
        <f>SUM(N229:O229)</f>
        <v>9856</v>
      </c>
      <c r="Q229" s="214"/>
      <c r="R229" s="214">
        <f>SUM(P229:Q229)</f>
        <v>9856</v>
      </c>
      <c r="S229" s="214">
        <v>87</v>
      </c>
      <c r="T229" s="214">
        <f>SUM(R229:S229)</f>
        <v>9943</v>
      </c>
    </row>
    <row r="230" spans="1:20" ht="15">
      <c r="A230" s="214" t="s">
        <v>7</v>
      </c>
      <c r="B230" s="214">
        <f aca="true" t="shared" si="104" ref="B230:J230">B231+B233</f>
        <v>56808</v>
      </c>
      <c r="C230" s="214">
        <f t="shared" si="104"/>
        <v>0</v>
      </c>
      <c r="D230" s="214">
        <f t="shared" si="104"/>
        <v>56808</v>
      </c>
      <c r="E230" s="214">
        <f t="shared" si="104"/>
        <v>11778</v>
      </c>
      <c r="F230" s="214">
        <f t="shared" si="104"/>
        <v>68586</v>
      </c>
      <c r="G230" s="214">
        <f t="shared" si="104"/>
        <v>0</v>
      </c>
      <c r="H230" s="214">
        <f t="shared" si="104"/>
        <v>68586</v>
      </c>
      <c r="I230" s="214">
        <f t="shared" si="104"/>
        <v>0</v>
      </c>
      <c r="J230" s="214">
        <f t="shared" si="104"/>
        <v>68586</v>
      </c>
      <c r="K230" s="214" t="s">
        <v>36</v>
      </c>
      <c r="L230" s="214">
        <v>10887</v>
      </c>
      <c r="M230" s="214"/>
      <c r="N230" s="214">
        <f>SUM(L230:M230)</f>
        <v>10887</v>
      </c>
      <c r="O230" s="214">
        <v>11866</v>
      </c>
      <c r="P230" s="214">
        <f>SUM(N230:O230)</f>
        <v>22753</v>
      </c>
      <c r="Q230" s="214">
        <v>4000</v>
      </c>
      <c r="R230" s="214">
        <f>SUM(P230:Q230)</f>
        <v>26753</v>
      </c>
      <c r="S230" s="214">
        <v>-4489</v>
      </c>
      <c r="T230" s="214">
        <f>SUM(R230:S230)</f>
        <v>22264</v>
      </c>
    </row>
    <row r="231" spans="1:20" ht="15">
      <c r="A231" s="214" t="s">
        <v>491</v>
      </c>
      <c r="B231" s="214">
        <f>B232</f>
        <v>56808</v>
      </c>
      <c r="C231" s="214"/>
      <c r="D231" s="214">
        <f>SUM(B231:C231)</f>
        <v>56808</v>
      </c>
      <c r="E231" s="214">
        <v>11778</v>
      </c>
      <c r="F231" s="214">
        <f>SUM(D231:E231)</f>
        <v>68586</v>
      </c>
      <c r="G231" s="214"/>
      <c r="H231" s="214">
        <f>SUM(F231:G231)</f>
        <v>68586</v>
      </c>
      <c r="I231" s="214"/>
      <c r="J231" s="214">
        <f>SUM(H231:I231)</f>
        <v>68586</v>
      </c>
      <c r="K231" s="214" t="s">
        <v>37</v>
      </c>
      <c r="L231" s="214"/>
      <c r="M231" s="214"/>
      <c r="N231" s="214"/>
      <c r="O231" s="214"/>
      <c r="P231" s="214"/>
      <c r="Q231" s="214"/>
      <c r="R231" s="214"/>
      <c r="S231" s="214"/>
      <c r="T231" s="214"/>
    </row>
    <row r="232" spans="1:20" ht="15">
      <c r="A232" s="214" t="s">
        <v>8</v>
      </c>
      <c r="B232" s="214">
        <v>56808</v>
      </c>
      <c r="C232" s="214"/>
      <c r="D232" s="214">
        <f>SUM(B232:C232)</f>
        <v>56808</v>
      </c>
      <c r="E232" s="214"/>
      <c r="F232" s="214">
        <f>SUM(D232:E232)</f>
        <v>56808</v>
      </c>
      <c r="G232" s="214"/>
      <c r="H232" s="214">
        <f>SUM(F232:G232)</f>
        <v>56808</v>
      </c>
      <c r="I232" s="214"/>
      <c r="J232" s="214">
        <f>SUM(H232:I232)</f>
        <v>56808</v>
      </c>
      <c r="K232" s="214" t="s">
        <v>38</v>
      </c>
      <c r="L232" s="214">
        <f aca="true" t="shared" si="105" ref="L232:R232">L233+L234</f>
        <v>0</v>
      </c>
      <c r="M232" s="214">
        <f t="shared" si="105"/>
        <v>0</v>
      </c>
      <c r="N232" s="214">
        <f t="shared" si="105"/>
        <v>0</v>
      </c>
      <c r="O232" s="214">
        <f t="shared" si="105"/>
        <v>0</v>
      </c>
      <c r="P232" s="214">
        <f t="shared" si="105"/>
        <v>0</v>
      </c>
      <c r="Q232" s="214">
        <f t="shared" si="105"/>
        <v>0</v>
      </c>
      <c r="R232" s="214">
        <f t="shared" si="105"/>
        <v>0</v>
      </c>
      <c r="S232" s="214"/>
      <c r="T232" s="214">
        <f>SUM(R232:S232)</f>
        <v>0</v>
      </c>
    </row>
    <row r="233" spans="1:20" ht="15">
      <c r="A233" s="214" t="s">
        <v>492</v>
      </c>
      <c r="B233" s="214"/>
      <c r="C233" s="214"/>
      <c r="D233" s="214"/>
      <c r="E233" s="214"/>
      <c r="F233" s="214"/>
      <c r="G233" s="214"/>
      <c r="H233" s="214"/>
      <c r="I233" s="214"/>
      <c r="J233" s="214"/>
      <c r="K233" s="214" t="s">
        <v>538</v>
      </c>
      <c r="L233" s="214"/>
      <c r="M233" s="214"/>
      <c r="N233" s="214"/>
      <c r="O233" s="214"/>
      <c r="P233" s="214"/>
      <c r="Q233" s="214"/>
      <c r="R233" s="214"/>
      <c r="S233" s="214"/>
      <c r="T233" s="214"/>
    </row>
    <row r="234" spans="1:20" ht="15">
      <c r="A234" s="214" t="s">
        <v>92</v>
      </c>
      <c r="B234" s="214"/>
      <c r="C234" s="214">
        <v>270</v>
      </c>
      <c r="D234" s="214">
        <f>SUM(B234:C234)</f>
        <v>270</v>
      </c>
      <c r="E234" s="214">
        <v>276</v>
      </c>
      <c r="F234" s="214">
        <f>SUM(D234:E234)</f>
        <v>546</v>
      </c>
      <c r="G234" s="214">
        <v>14583</v>
      </c>
      <c r="H234" s="214">
        <f>SUM(F234:G234)</f>
        <v>15129</v>
      </c>
      <c r="I234" s="214">
        <v>414</v>
      </c>
      <c r="J234" s="214">
        <f>SUM(H234:I234)</f>
        <v>15543</v>
      </c>
      <c r="K234" s="214" t="s">
        <v>539</v>
      </c>
      <c r="L234" s="214"/>
      <c r="M234" s="214"/>
      <c r="N234" s="214"/>
      <c r="O234" s="214"/>
      <c r="P234" s="214"/>
      <c r="Q234" s="214"/>
      <c r="R234" s="214"/>
      <c r="S234" s="214"/>
      <c r="T234" s="214"/>
    </row>
    <row r="235" spans="1:20" ht="15">
      <c r="A235" s="310" t="s">
        <v>9</v>
      </c>
      <c r="B235" s="321">
        <f aca="true" t="shared" si="106" ref="B235:J235">B236+B237</f>
        <v>0</v>
      </c>
      <c r="C235" s="321">
        <f t="shared" si="106"/>
        <v>0</v>
      </c>
      <c r="D235" s="321">
        <f t="shared" si="106"/>
        <v>0</v>
      </c>
      <c r="E235" s="321">
        <f t="shared" si="106"/>
        <v>0</v>
      </c>
      <c r="F235" s="321">
        <f t="shared" si="106"/>
        <v>0</v>
      </c>
      <c r="G235" s="321">
        <f t="shared" si="106"/>
        <v>0</v>
      </c>
      <c r="H235" s="321">
        <f t="shared" si="106"/>
        <v>0</v>
      </c>
      <c r="I235" s="321">
        <f t="shared" si="106"/>
        <v>0</v>
      </c>
      <c r="J235" s="321">
        <f t="shared" si="106"/>
        <v>0</v>
      </c>
      <c r="K235" s="310" t="s">
        <v>9</v>
      </c>
      <c r="L235" s="321">
        <f aca="true" t="shared" si="107" ref="L235:T235">L236+L237</f>
        <v>0</v>
      </c>
      <c r="M235" s="321">
        <f t="shared" si="107"/>
        <v>0</v>
      </c>
      <c r="N235" s="321">
        <f t="shared" si="107"/>
        <v>0</v>
      </c>
      <c r="O235" s="321">
        <f t="shared" si="107"/>
        <v>0</v>
      </c>
      <c r="P235" s="321">
        <f t="shared" si="107"/>
        <v>0</v>
      </c>
      <c r="Q235" s="321">
        <f t="shared" si="107"/>
        <v>10583</v>
      </c>
      <c r="R235" s="321">
        <f t="shared" si="107"/>
        <v>10583</v>
      </c>
      <c r="S235" s="321">
        <f t="shared" si="107"/>
        <v>4489</v>
      </c>
      <c r="T235" s="321">
        <f t="shared" si="107"/>
        <v>15072</v>
      </c>
    </row>
    <row r="236" spans="1:20" ht="15">
      <c r="A236" s="214" t="s">
        <v>10</v>
      </c>
      <c r="B236" s="214"/>
      <c r="C236" s="214"/>
      <c r="D236" s="214"/>
      <c r="E236" s="214"/>
      <c r="F236" s="214"/>
      <c r="G236" s="214"/>
      <c r="H236" s="214"/>
      <c r="I236" s="214"/>
      <c r="J236" s="214"/>
      <c r="K236" s="214" t="s">
        <v>41</v>
      </c>
      <c r="L236" s="214"/>
      <c r="M236" s="214"/>
      <c r="N236" s="214"/>
      <c r="O236" s="214"/>
      <c r="P236" s="214"/>
      <c r="Q236" s="214">
        <v>6672</v>
      </c>
      <c r="R236" s="214">
        <f>SUM(P236:Q236)</f>
        <v>6672</v>
      </c>
      <c r="S236" s="214">
        <v>4489</v>
      </c>
      <c r="T236" s="214">
        <f>SUM(R236:S236)</f>
        <v>11161</v>
      </c>
    </row>
    <row r="237" spans="1:20" ht="15">
      <c r="A237" s="214" t="s">
        <v>17</v>
      </c>
      <c r="B237" s="214"/>
      <c r="C237" s="214"/>
      <c r="D237" s="214"/>
      <c r="E237" s="214"/>
      <c r="F237" s="214"/>
      <c r="G237" s="214"/>
      <c r="H237" s="214"/>
      <c r="I237" s="214"/>
      <c r="J237" s="214"/>
      <c r="K237" s="214" t="s">
        <v>42</v>
      </c>
      <c r="L237" s="214"/>
      <c r="M237" s="214"/>
      <c r="N237" s="214"/>
      <c r="O237" s="214"/>
      <c r="P237" s="214"/>
      <c r="Q237" s="214">
        <v>3911</v>
      </c>
      <c r="R237" s="214">
        <f>SUM(P237:Q237)</f>
        <v>3911</v>
      </c>
      <c r="S237" s="214"/>
      <c r="T237" s="214">
        <f>SUM(R237:S237)</f>
        <v>3911</v>
      </c>
    </row>
    <row r="238" spans="1:20" ht="15">
      <c r="A238" s="214" t="s">
        <v>18</v>
      </c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</row>
    <row r="239" spans="1:20" ht="15">
      <c r="A239" s="214" t="s">
        <v>19</v>
      </c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</row>
    <row r="240" spans="1:20" ht="15">
      <c r="A240" s="310" t="s">
        <v>90</v>
      </c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</row>
    <row r="241" spans="1:21" ht="15">
      <c r="A241" s="321" t="s">
        <v>20</v>
      </c>
      <c r="B241" s="321">
        <f aca="true" t="shared" si="108" ref="B241:H241">B227+B235+B240</f>
        <v>56808</v>
      </c>
      <c r="C241" s="321">
        <f t="shared" si="108"/>
        <v>270</v>
      </c>
      <c r="D241" s="321">
        <f t="shared" si="108"/>
        <v>57078</v>
      </c>
      <c r="E241" s="321">
        <f t="shared" si="108"/>
        <v>12054</v>
      </c>
      <c r="F241" s="321">
        <f t="shared" si="108"/>
        <v>69132</v>
      </c>
      <c r="G241" s="321">
        <f t="shared" si="108"/>
        <v>14583</v>
      </c>
      <c r="H241" s="321">
        <f t="shared" si="108"/>
        <v>83715</v>
      </c>
      <c r="I241" s="321">
        <f>I227+I235+I240</f>
        <v>414</v>
      </c>
      <c r="J241" s="321">
        <f>J227+J235+J240</f>
        <v>84129</v>
      </c>
      <c r="K241" s="321" t="s">
        <v>46</v>
      </c>
      <c r="L241" s="321">
        <f aca="true" t="shared" si="109" ref="L241:T241">L227+L235</f>
        <v>56808</v>
      </c>
      <c r="M241" s="321">
        <f t="shared" si="109"/>
        <v>270</v>
      </c>
      <c r="N241" s="321">
        <f t="shared" si="109"/>
        <v>57078</v>
      </c>
      <c r="O241" s="321">
        <f t="shared" si="109"/>
        <v>12054</v>
      </c>
      <c r="P241" s="321">
        <f t="shared" si="109"/>
        <v>69132</v>
      </c>
      <c r="Q241" s="321">
        <f t="shared" si="109"/>
        <v>14583</v>
      </c>
      <c r="R241" s="321">
        <f t="shared" si="109"/>
        <v>83715</v>
      </c>
      <c r="S241" s="321">
        <f t="shared" si="109"/>
        <v>414</v>
      </c>
      <c r="T241" s="321">
        <f t="shared" si="109"/>
        <v>84129</v>
      </c>
      <c r="U241" s="312">
        <f>B241-L241</f>
        <v>0</v>
      </c>
    </row>
    <row r="242" spans="1:20" ht="15">
      <c r="A242" s="326" t="s">
        <v>487</v>
      </c>
      <c r="B242" s="321">
        <v>56808</v>
      </c>
      <c r="C242" s="321">
        <v>270</v>
      </c>
      <c r="D242" s="321">
        <f>SUM(B242:C242)</f>
        <v>57078</v>
      </c>
      <c r="E242" s="321">
        <v>12054</v>
      </c>
      <c r="F242" s="321">
        <f>SUM(D242:E242)</f>
        <v>69132</v>
      </c>
      <c r="G242" s="321"/>
      <c r="H242" s="321">
        <f>SUM(F242:G242)</f>
        <v>69132</v>
      </c>
      <c r="I242" s="321"/>
      <c r="J242" s="321">
        <f>SUM(H242:I242)</f>
        <v>69132</v>
      </c>
      <c r="K242" s="326" t="s">
        <v>487</v>
      </c>
      <c r="L242" s="321">
        <v>56808</v>
      </c>
      <c r="M242" s="321">
        <v>270</v>
      </c>
      <c r="N242" s="321">
        <f>SUM(L242:M242)</f>
        <v>57078</v>
      </c>
      <c r="O242" s="321">
        <v>12054</v>
      </c>
      <c r="P242" s="321">
        <f>SUM(N242:O242)</f>
        <v>69132</v>
      </c>
      <c r="Q242" s="321"/>
      <c r="R242" s="321">
        <f>SUM(P242:Q242)</f>
        <v>69132</v>
      </c>
      <c r="S242" s="321"/>
      <c r="T242" s="321">
        <f>SUM(R242:S242)</f>
        <v>69132</v>
      </c>
    </row>
    <row r="243" spans="1:20" ht="15">
      <c r="A243" s="326" t="s">
        <v>488</v>
      </c>
      <c r="B243" s="321"/>
      <c r="C243" s="321"/>
      <c r="D243" s="321"/>
      <c r="E243" s="321"/>
      <c r="F243" s="321"/>
      <c r="G243" s="321"/>
      <c r="H243" s="321"/>
      <c r="I243" s="321"/>
      <c r="J243" s="321"/>
      <c r="K243" s="326" t="s">
        <v>488</v>
      </c>
      <c r="L243" s="321"/>
      <c r="M243" s="321"/>
      <c r="N243" s="321"/>
      <c r="O243" s="321"/>
      <c r="P243" s="321"/>
      <c r="Q243" s="321"/>
      <c r="R243" s="321"/>
      <c r="S243" s="321"/>
      <c r="T243" s="321"/>
    </row>
    <row r="244" spans="1:20" ht="15.75">
      <c r="A244" s="362" t="s">
        <v>439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27"/>
      <c r="N244" s="327"/>
      <c r="O244" s="327"/>
      <c r="P244" s="327"/>
      <c r="Q244" s="327"/>
      <c r="R244" s="327"/>
      <c r="S244" s="327"/>
      <c r="T244" s="327"/>
    </row>
    <row r="245" spans="1:20" ht="15">
      <c r="A245" s="310" t="s">
        <v>0</v>
      </c>
      <c r="B245" s="321">
        <f aca="true" t="shared" si="110" ref="B245:J245">B246+B247+B248+B252</f>
        <v>443432</v>
      </c>
      <c r="C245" s="321">
        <f t="shared" si="110"/>
        <v>2208</v>
      </c>
      <c r="D245" s="321">
        <f t="shared" si="110"/>
        <v>445640</v>
      </c>
      <c r="E245" s="321">
        <f t="shared" si="110"/>
        <v>16523</v>
      </c>
      <c r="F245" s="321">
        <f t="shared" si="110"/>
        <v>462163</v>
      </c>
      <c r="G245" s="321">
        <f t="shared" si="110"/>
        <v>3543</v>
      </c>
      <c r="H245" s="321">
        <f t="shared" si="110"/>
        <v>465706</v>
      </c>
      <c r="I245" s="321">
        <f t="shared" si="110"/>
        <v>3714</v>
      </c>
      <c r="J245" s="321">
        <f t="shared" si="110"/>
        <v>469420</v>
      </c>
      <c r="K245" s="310" t="s">
        <v>0</v>
      </c>
      <c r="L245" s="321">
        <f aca="true" t="shared" si="111" ref="L245:T245">L246+L247+L248+L249+L250</f>
        <v>443432</v>
      </c>
      <c r="M245" s="321">
        <f t="shared" si="111"/>
        <v>2208</v>
      </c>
      <c r="N245" s="321">
        <f t="shared" si="111"/>
        <v>445640</v>
      </c>
      <c r="O245" s="321">
        <f t="shared" si="111"/>
        <v>17093</v>
      </c>
      <c r="P245" s="321">
        <f t="shared" si="111"/>
        <v>462733</v>
      </c>
      <c r="Q245" s="321">
        <f t="shared" si="111"/>
        <v>3543</v>
      </c>
      <c r="R245" s="321">
        <f t="shared" si="111"/>
        <v>466276</v>
      </c>
      <c r="S245" s="321">
        <f t="shared" si="111"/>
        <v>3714</v>
      </c>
      <c r="T245" s="321">
        <f t="shared" si="111"/>
        <v>469990</v>
      </c>
    </row>
    <row r="246" spans="1:20" ht="15">
      <c r="A246" s="214" t="s">
        <v>1</v>
      </c>
      <c r="B246" s="214">
        <v>190013</v>
      </c>
      <c r="C246" s="214"/>
      <c r="D246" s="214">
        <f>SUM(B246:C246)</f>
        <v>190013</v>
      </c>
      <c r="E246" s="214">
        <v>11</v>
      </c>
      <c r="F246" s="214">
        <f>SUM(D246:E246)</f>
        <v>190024</v>
      </c>
      <c r="G246" s="214"/>
      <c r="H246" s="214">
        <f>SUM(F246:G246)</f>
        <v>190024</v>
      </c>
      <c r="I246" s="214"/>
      <c r="J246" s="214">
        <f>SUM(H246:I246)</f>
        <v>190024</v>
      </c>
      <c r="K246" s="214" t="s">
        <v>35</v>
      </c>
      <c r="L246" s="214">
        <f>206889+3895+18000</f>
        <v>228784</v>
      </c>
      <c r="M246" s="214">
        <v>1835</v>
      </c>
      <c r="N246" s="214">
        <f>SUM(L246:M246)</f>
        <v>230619</v>
      </c>
      <c r="O246" s="214">
        <v>2253</v>
      </c>
      <c r="P246" s="214">
        <f>SUM(N246:O246)</f>
        <v>232872</v>
      </c>
      <c r="Q246" s="214">
        <v>2790</v>
      </c>
      <c r="R246" s="214">
        <f>SUM(P246:Q246)</f>
        <v>235662</v>
      </c>
      <c r="S246" s="214">
        <v>2005</v>
      </c>
      <c r="T246" s="214">
        <f>SUM(R246:S246)</f>
        <v>237667</v>
      </c>
    </row>
    <row r="247" spans="1:20" ht="15">
      <c r="A247" s="214" t="s">
        <v>2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 t="s">
        <v>199</v>
      </c>
      <c r="L247" s="214">
        <f>55319+1051+4856</f>
        <v>61226</v>
      </c>
      <c r="M247" s="214">
        <v>373</v>
      </c>
      <c r="N247" s="214">
        <f>SUM(L247:M247)</f>
        <v>61599</v>
      </c>
      <c r="O247" s="214">
        <v>-1875</v>
      </c>
      <c r="P247" s="214">
        <f>SUM(N247:O247)</f>
        <v>59724</v>
      </c>
      <c r="Q247" s="214">
        <v>753</v>
      </c>
      <c r="R247" s="214">
        <f>SUM(P247:Q247)</f>
        <v>60477</v>
      </c>
      <c r="S247" s="214">
        <v>541</v>
      </c>
      <c r="T247" s="214">
        <f>SUM(R247:S247)</f>
        <v>61018</v>
      </c>
    </row>
    <row r="248" spans="1:20" ht="15">
      <c r="A248" s="214" t="s">
        <v>7</v>
      </c>
      <c r="B248" s="214">
        <f aca="true" t="shared" si="112" ref="B248:J248">B249+B251</f>
        <v>0</v>
      </c>
      <c r="C248" s="214">
        <f t="shared" si="112"/>
        <v>0</v>
      </c>
      <c r="D248" s="214">
        <f t="shared" si="112"/>
        <v>0</v>
      </c>
      <c r="E248" s="214">
        <f t="shared" si="112"/>
        <v>14174</v>
      </c>
      <c r="F248" s="214">
        <f t="shared" si="112"/>
        <v>14174</v>
      </c>
      <c r="G248" s="214">
        <f t="shared" si="112"/>
        <v>0</v>
      </c>
      <c r="H248" s="214">
        <f t="shared" si="112"/>
        <v>14174</v>
      </c>
      <c r="I248" s="214">
        <f t="shared" si="112"/>
        <v>0</v>
      </c>
      <c r="J248" s="214">
        <f t="shared" si="112"/>
        <v>14174</v>
      </c>
      <c r="K248" s="214" t="s">
        <v>36</v>
      </c>
      <c r="L248" s="214">
        <v>153242</v>
      </c>
      <c r="M248" s="214"/>
      <c r="N248" s="214">
        <f>SUM(L248:M248)</f>
        <v>153242</v>
      </c>
      <c r="O248" s="214">
        <v>16715</v>
      </c>
      <c r="P248" s="214">
        <f>SUM(N248:O248)</f>
        <v>169957</v>
      </c>
      <c r="Q248" s="214"/>
      <c r="R248" s="214">
        <f>SUM(P248:Q248)</f>
        <v>169957</v>
      </c>
      <c r="S248" s="214">
        <v>1168</v>
      </c>
      <c r="T248" s="214">
        <f>SUM(R248:S248)</f>
        <v>171125</v>
      </c>
    </row>
    <row r="249" spans="1:20" ht="15">
      <c r="A249" s="214" t="s">
        <v>491</v>
      </c>
      <c r="B249" s="214"/>
      <c r="C249" s="214"/>
      <c r="D249" s="214"/>
      <c r="E249" s="214">
        <v>14174</v>
      </c>
      <c r="F249" s="214">
        <f>SUM(D249:E249)</f>
        <v>14174</v>
      </c>
      <c r="G249" s="214"/>
      <c r="H249" s="214">
        <f>SUM(F249:G249)</f>
        <v>14174</v>
      </c>
      <c r="I249" s="214"/>
      <c r="J249" s="214">
        <f>SUM(H249:I249)</f>
        <v>14174</v>
      </c>
      <c r="K249" s="214" t="s">
        <v>37</v>
      </c>
      <c r="L249" s="214">
        <v>180</v>
      </c>
      <c r="M249" s="214"/>
      <c r="N249" s="214">
        <f>SUM(L249:M249)</f>
        <v>180</v>
      </c>
      <c r="O249" s="214"/>
      <c r="P249" s="214">
        <f>SUM(N249:O249)</f>
        <v>180</v>
      </c>
      <c r="Q249" s="214"/>
      <c r="R249" s="214">
        <f>SUM(P249:Q249)</f>
        <v>180</v>
      </c>
      <c r="S249" s="214"/>
      <c r="T249" s="214">
        <f>SUM(R249:S249)</f>
        <v>180</v>
      </c>
    </row>
    <row r="250" spans="1:20" ht="15">
      <c r="A250" s="214" t="s">
        <v>8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 t="s">
        <v>38</v>
      </c>
      <c r="L250" s="214">
        <f>L251+L252</f>
        <v>0</v>
      </c>
      <c r="M250" s="214">
        <f>M251+M252</f>
        <v>0</v>
      </c>
      <c r="N250" s="214">
        <f>N251+N252</f>
        <v>0</v>
      </c>
      <c r="O250" s="214">
        <f>O251+O252</f>
        <v>0</v>
      </c>
      <c r="P250" s="214">
        <f>P251+P252</f>
        <v>0</v>
      </c>
      <c r="Q250" s="214"/>
      <c r="R250" s="214">
        <f>R251+R252</f>
        <v>0</v>
      </c>
      <c r="S250" s="214"/>
      <c r="T250" s="214"/>
    </row>
    <row r="251" spans="1:20" ht="15">
      <c r="A251" s="214" t="s">
        <v>492</v>
      </c>
      <c r="B251" s="214"/>
      <c r="C251" s="214"/>
      <c r="D251" s="214"/>
      <c r="E251" s="214"/>
      <c r="F251" s="214"/>
      <c r="G251" s="214"/>
      <c r="H251" s="214"/>
      <c r="I251" s="214"/>
      <c r="J251" s="214"/>
      <c r="K251" s="214" t="s">
        <v>538</v>
      </c>
      <c r="L251" s="214"/>
      <c r="M251" s="214"/>
      <c r="N251" s="214"/>
      <c r="O251" s="214"/>
      <c r="P251" s="214"/>
      <c r="Q251" s="214"/>
      <c r="R251" s="214"/>
      <c r="S251" s="214"/>
      <c r="T251" s="214"/>
    </row>
    <row r="252" spans="1:20" ht="15">
      <c r="A252" s="214" t="s">
        <v>92</v>
      </c>
      <c r="B252" s="214">
        <f>225617+4946+22856</f>
        <v>253419</v>
      </c>
      <c r="C252" s="214">
        <v>2208</v>
      </c>
      <c r="D252" s="214">
        <f>SUM(B252:C252)</f>
        <v>255627</v>
      </c>
      <c r="E252" s="214">
        <v>2338</v>
      </c>
      <c r="F252" s="214">
        <f>SUM(D252:E252)</f>
        <v>257965</v>
      </c>
      <c r="G252" s="214">
        <v>3543</v>
      </c>
      <c r="H252" s="214">
        <f>SUM(F252:G252)</f>
        <v>261508</v>
      </c>
      <c r="I252" s="214">
        <v>3714</v>
      </c>
      <c r="J252" s="214">
        <f>SUM(H252:I252)</f>
        <v>265222</v>
      </c>
      <c r="K252" s="214" t="s">
        <v>539</v>
      </c>
      <c r="L252" s="214"/>
      <c r="M252" s="214"/>
      <c r="N252" s="214"/>
      <c r="O252" s="214"/>
      <c r="P252" s="214"/>
      <c r="Q252" s="214"/>
      <c r="R252" s="214"/>
      <c r="S252" s="214"/>
      <c r="T252" s="214"/>
    </row>
    <row r="253" spans="1:20" ht="15">
      <c r="A253" s="310" t="s">
        <v>9</v>
      </c>
      <c r="B253" s="321">
        <f aca="true" t="shared" si="113" ref="B253:J253">B254+B255</f>
        <v>0</v>
      </c>
      <c r="C253" s="321">
        <f t="shared" si="113"/>
        <v>0</v>
      </c>
      <c r="D253" s="321">
        <f t="shared" si="113"/>
        <v>0</v>
      </c>
      <c r="E253" s="321">
        <f t="shared" si="113"/>
        <v>39</v>
      </c>
      <c r="F253" s="321">
        <f t="shared" si="113"/>
        <v>39</v>
      </c>
      <c r="G253" s="321">
        <f t="shared" si="113"/>
        <v>0</v>
      </c>
      <c r="H253" s="321">
        <f t="shared" si="113"/>
        <v>39</v>
      </c>
      <c r="I253" s="321">
        <f t="shared" si="113"/>
        <v>0</v>
      </c>
      <c r="J253" s="321">
        <f t="shared" si="113"/>
        <v>39</v>
      </c>
      <c r="K253" s="310" t="s">
        <v>9</v>
      </c>
      <c r="L253" s="321">
        <f aca="true" t="shared" si="114" ref="L253:T253">L254+L255</f>
        <v>0</v>
      </c>
      <c r="M253" s="321">
        <f t="shared" si="114"/>
        <v>0</v>
      </c>
      <c r="N253" s="321">
        <f t="shared" si="114"/>
        <v>0</v>
      </c>
      <c r="O253" s="321">
        <f t="shared" si="114"/>
        <v>0</v>
      </c>
      <c r="P253" s="321">
        <f t="shared" si="114"/>
        <v>0</v>
      </c>
      <c r="Q253" s="321">
        <f t="shared" si="114"/>
        <v>0</v>
      </c>
      <c r="R253" s="321">
        <f t="shared" si="114"/>
        <v>0</v>
      </c>
      <c r="S253" s="321">
        <f t="shared" si="114"/>
        <v>0</v>
      </c>
      <c r="T253" s="321">
        <f t="shared" si="114"/>
        <v>0</v>
      </c>
    </row>
    <row r="254" spans="1:20" ht="15">
      <c r="A254" s="214" t="s">
        <v>10</v>
      </c>
      <c r="B254" s="214"/>
      <c r="C254" s="214"/>
      <c r="D254" s="214"/>
      <c r="E254" s="214">
        <v>39</v>
      </c>
      <c r="F254" s="214">
        <f>SUM(D254:E254)</f>
        <v>39</v>
      </c>
      <c r="G254" s="214"/>
      <c r="H254" s="214">
        <f>SUM(F254:G254)</f>
        <v>39</v>
      </c>
      <c r="I254" s="214"/>
      <c r="J254" s="214">
        <f>SUM(H254:I254)</f>
        <v>39</v>
      </c>
      <c r="K254" s="214" t="s">
        <v>41</v>
      </c>
      <c r="L254" s="214"/>
      <c r="M254" s="214"/>
      <c r="N254" s="214"/>
      <c r="O254" s="214"/>
      <c r="P254" s="214"/>
      <c r="Q254" s="214"/>
      <c r="R254" s="214"/>
      <c r="S254" s="214"/>
      <c r="T254" s="214"/>
    </row>
    <row r="255" spans="1:20" ht="15">
      <c r="A255" s="214" t="s">
        <v>17</v>
      </c>
      <c r="B255" s="214"/>
      <c r="C255" s="214"/>
      <c r="D255" s="214"/>
      <c r="E255" s="214"/>
      <c r="F255" s="214"/>
      <c r="G255" s="214"/>
      <c r="H255" s="214"/>
      <c r="I255" s="214"/>
      <c r="J255" s="214"/>
      <c r="K255" s="214" t="s">
        <v>42</v>
      </c>
      <c r="L255" s="214"/>
      <c r="M255" s="214"/>
      <c r="N255" s="214"/>
      <c r="O255" s="214"/>
      <c r="P255" s="214"/>
      <c r="Q255" s="214"/>
      <c r="R255" s="214"/>
      <c r="S255" s="214"/>
      <c r="T255" s="214"/>
    </row>
    <row r="256" spans="1:20" ht="15">
      <c r="A256" s="214" t="s">
        <v>18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</row>
    <row r="257" spans="1:20" ht="15">
      <c r="A257" s="214" t="s">
        <v>19</v>
      </c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</row>
    <row r="258" spans="1:20" ht="15">
      <c r="A258" s="310" t="s">
        <v>90</v>
      </c>
      <c r="B258" s="214"/>
      <c r="C258" s="214"/>
      <c r="D258" s="214"/>
      <c r="E258" s="214">
        <v>531</v>
      </c>
      <c r="F258" s="214">
        <f>SUM(D258:E258)</f>
        <v>531</v>
      </c>
      <c r="G258" s="214"/>
      <c r="H258" s="214">
        <f>SUM(F258:G258)</f>
        <v>531</v>
      </c>
      <c r="I258" s="214"/>
      <c r="J258" s="214">
        <f>SUM(H258:I258)</f>
        <v>531</v>
      </c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</row>
    <row r="259" spans="1:21" ht="15">
      <c r="A259" s="321" t="s">
        <v>20</v>
      </c>
      <c r="B259" s="321">
        <f aca="true" t="shared" si="115" ref="B259:H259">B245+B253+B258</f>
        <v>443432</v>
      </c>
      <c r="C259" s="321">
        <f t="shared" si="115"/>
        <v>2208</v>
      </c>
      <c r="D259" s="321">
        <f t="shared" si="115"/>
        <v>445640</v>
      </c>
      <c r="E259" s="321">
        <f t="shared" si="115"/>
        <v>17093</v>
      </c>
      <c r="F259" s="321">
        <f t="shared" si="115"/>
        <v>462733</v>
      </c>
      <c r="G259" s="321">
        <f t="shared" si="115"/>
        <v>3543</v>
      </c>
      <c r="H259" s="321">
        <f t="shared" si="115"/>
        <v>466276</v>
      </c>
      <c r="I259" s="321">
        <f>I245+I253+I258</f>
        <v>3714</v>
      </c>
      <c r="J259" s="321">
        <f>J245+J253+J258</f>
        <v>469990</v>
      </c>
      <c r="K259" s="321" t="s">
        <v>46</v>
      </c>
      <c r="L259" s="321">
        <f aca="true" t="shared" si="116" ref="L259:T259">L245+L253</f>
        <v>443432</v>
      </c>
      <c r="M259" s="321">
        <f t="shared" si="116"/>
        <v>2208</v>
      </c>
      <c r="N259" s="321">
        <f t="shared" si="116"/>
        <v>445640</v>
      </c>
      <c r="O259" s="321">
        <f t="shared" si="116"/>
        <v>17093</v>
      </c>
      <c r="P259" s="321">
        <f t="shared" si="116"/>
        <v>462733</v>
      </c>
      <c r="Q259" s="321">
        <f t="shared" si="116"/>
        <v>3543</v>
      </c>
      <c r="R259" s="321">
        <f t="shared" si="116"/>
        <v>466276</v>
      </c>
      <c r="S259" s="321">
        <f t="shared" si="116"/>
        <v>3714</v>
      </c>
      <c r="T259" s="321">
        <f t="shared" si="116"/>
        <v>469990</v>
      </c>
      <c r="U259" s="312">
        <f>B259-L259</f>
        <v>0</v>
      </c>
    </row>
    <row r="260" spans="1:20" ht="15">
      <c r="A260" s="326" t="s">
        <v>487</v>
      </c>
      <c r="B260" s="321">
        <v>416431</v>
      </c>
      <c r="C260" s="321">
        <f>D260-B260</f>
        <v>2208</v>
      </c>
      <c r="D260" s="321">
        <v>418639</v>
      </c>
      <c r="E260" s="321">
        <f>F260-D260</f>
        <v>-275813</v>
      </c>
      <c r="F260" s="321">
        <v>142826</v>
      </c>
      <c r="G260" s="321"/>
      <c r="H260" s="321">
        <v>142826</v>
      </c>
      <c r="I260" s="321"/>
      <c r="J260" s="321">
        <f>SUM(H260:I260)</f>
        <v>142826</v>
      </c>
      <c r="K260" s="326" t="s">
        <v>487</v>
      </c>
      <c r="L260" s="321">
        <v>416431</v>
      </c>
      <c r="M260" s="321">
        <v>2208</v>
      </c>
      <c r="N260" s="321">
        <v>418639</v>
      </c>
      <c r="O260" s="321">
        <f>P260-N260</f>
        <v>-275813</v>
      </c>
      <c r="P260" s="321">
        <v>142826</v>
      </c>
      <c r="Q260" s="321"/>
      <c r="R260" s="321">
        <v>142826</v>
      </c>
      <c r="S260" s="321"/>
      <c r="T260" s="321">
        <f>SUM(R260:S260)</f>
        <v>142826</v>
      </c>
    </row>
    <row r="261" spans="1:20" ht="15">
      <c r="A261" s="326" t="s">
        <v>488</v>
      </c>
      <c r="B261" s="321">
        <f>'kötelező+nem kötelező'!U18</f>
        <v>319907</v>
      </c>
      <c r="C261" s="321"/>
      <c r="D261" s="321">
        <v>27001</v>
      </c>
      <c r="E261" s="321">
        <f>F261-D261</f>
        <v>292906</v>
      </c>
      <c r="F261" s="321">
        <v>319907</v>
      </c>
      <c r="G261" s="321"/>
      <c r="H261" s="321">
        <v>319907</v>
      </c>
      <c r="I261" s="321"/>
      <c r="J261" s="321">
        <f>SUM(H261:I261)</f>
        <v>319907</v>
      </c>
      <c r="K261" s="326" t="s">
        <v>488</v>
      </c>
      <c r="L261" s="321">
        <f>'kötelező+nem kötelező'!Z18</f>
        <v>319907</v>
      </c>
      <c r="M261" s="321"/>
      <c r="N261" s="321">
        <v>27001</v>
      </c>
      <c r="O261" s="321">
        <f>P261-N261</f>
        <v>292906</v>
      </c>
      <c r="P261" s="321">
        <v>319907</v>
      </c>
      <c r="Q261" s="321"/>
      <c r="R261" s="321">
        <v>319907</v>
      </c>
      <c r="S261" s="321"/>
      <c r="T261" s="321">
        <f>SUM(R261:S261)</f>
        <v>319907</v>
      </c>
    </row>
    <row r="262" spans="1:20" ht="15.75">
      <c r="A262" s="362" t="s">
        <v>441</v>
      </c>
      <c r="B262" s="362"/>
      <c r="C262" s="362"/>
      <c r="D262" s="362"/>
      <c r="E262" s="362"/>
      <c r="F262" s="362"/>
      <c r="G262" s="362"/>
      <c r="H262" s="362"/>
      <c r="I262" s="362"/>
      <c r="J262" s="362"/>
      <c r="K262" s="362"/>
      <c r="L262" s="362"/>
      <c r="M262" s="327"/>
      <c r="N262" s="327"/>
      <c r="O262" s="327"/>
      <c r="P262" s="327"/>
      <c r="Q262" s="327"/>
      <c r="R262" s="327"/>
      <c r="S262" s="327"/>
      <c r="T262" s="327"/>
    </row>
    <row r="263" spans="1:20" ht="15">
      <c r="A263" s="310" t="s">
        <v>0</v>
      </c>
      <c r="B263" s="321">
        <f aca="true" t="shared" si="117" ref="B263:J263">B264+B265+B266+B270+B271</f>
        <v>17197</v>
      </c>
      <c r="C263" s="321">
        <f t="shared" si="117"/>
        <v>643</v>
      </c>
      <c r="D263" s="321">
        <f t="shared" si="117"/>
        <v>17840</v>
      </c>
      <c r="E263" s="321">
        <f t="shared" si="117"/>
        <v>114</v>
      </c>
      <c r="F263" s="321">
        <f t="shared" si="117"/>
        <v>17954</v>
      </c>
      <c r="G263" s="321">
        <f t="shared" si="117"/>
        <v>988</v>
      </c>
      <c r="H263" s="321">
        <f t="shared" si="117"/>
        <v>18942</v>
      </c>
      <c r="I263" s="321">
        <f t="shared" si="117"/>
        <v>1621</v>
      </c>
      <c r="J263" s="321">
        <f t="shared" si="117"/>
        <v>20563</v>
      </c>
      <c r="K263" s="310" t="s">
        <v>0</v>
      </c>
      <c r="L263" s="321">
        <f aca="true" t="shared" si="118" ref="L263:T263">L264+L265+L266+L267+L268+L271</f>
        <v>17197</v>
      </c>
      <c r="M263" s="321">
        <f t="shared" si="118"/>
        <v>643</v>
      </c>
      <c r="N263" s="321">
        <f t="shared" si="118"/>
        <v>17840</v>
      </c>
      <c r="O263" s="321">
        <f t="shared" si="118"/>
        <v>114</v>
      </c>
      <c r="P263" s="321">
        <f t="shared" si="118"/>
        <v>17954</v>
      </c>
      <c r="Q263" s="321">
        <f t="shared" si="118"/>
        <v>988</v>
      </c>
      <c r="R263" s="321">
        <f t="shared" si="118"/>
        <v>18942</v>
      </c>
      <c r="S263" s="321">
        <f t="shared" si="118"/>
        <v>1621</v>
      </c>
      <c r="T263" s="321">
        <f t="shared" si="118"/>
        <v>20563</v>
      </c>
    </row>
    <row r="264" spans="1:20" ht="15">
      <c r="A264" s="214" t="s">
        <v>1</v>
      </c>
      <c r="B264" s="214">
        <v>500</v>
      </c>
      <c r="C264" s="214"/>
      <c r="D264" s="214">
        <f>SUM(B264:C264)</f>
        <v>500</v>
      </c>
      <c r="E264" s="214"/>
      <c r="F264" s="214">
        <f>SUM(D264:E264)</f>
        <v>500</v>
      </c>
      <c r="G264" s="214"/>
      <c r="H264" s="214">
        <f>SUM(F264:G264)</f>
        <v>500</v>
      </c>
      <c r="I264" s="214"/>
      <c r="J264" s="214">
        <f>SUM(H264:I264)</f>
        <v>500</v>
      </c>
      <c r="K264" s="214" t="s">
        <v>35</v>
      </c>
      <c r="L264" s="214">
        <v>12995</v>
      </c>
      <c r="M264" s="214">
        <f>90+25</f>
        <v>115</v>
      </c>
      <c r="N264" s="214">
        <f>SUM(L264:M264)</f>
        <v>13110</v>
      </c>
      <c r="O264" s="214">
        <v>90</v>
      </c>
      <c r="P264" s="214">
        <f>SUM(N264:O264)</f>
        <v>13200</v>
      </c>
      <c r="Q264" s="214">
        <v>778</v>
      </c>
      <c r="R264" s="214">
        <f>SUM(P264:Q264)</f>
        <v>13978</v>
      </c>
      <c r="S264" s="214">
        <v>135</v>
      </c>
      <c r="T264" s="214">
        <f>SUM(R264:S264)</f>
        <v>14113</v>
      </c>
    </row>
    <row r="265" spans="1:20" ht="15">
      <c r="A265" s="214" t="s">
        <v>2</v>
      </c>
      <c r="B265" s="214"/>
      <c r="C265" s="214"/>
      <c r="D265" s="214"/>
      <c r="E265" s="214"/>
      <c r="F265" s="214"/>
      <c r="G265" s="214"/>
      <c r="H265" s="214"/>
      <c r="I265" s="214"/>
      <c r="J265" s="214"/>
      <c r="K265" s="214" t="s">
        <v>199</v>
      </c>
      <c r="L265" s="214">
        <v>3509</v>
      </c>
      <c r="M265" s="214">
        <f>24+4</f>
        <v>28</v>
      </c>
      <c r="N265" s="214">
        <f>SUM(L265:M265)</f>
        <v>3537</v>
      </c>
      <c r="O265" s="214">
        <v>-324</v>
      </c>
      <c r="P265" s="214">
        <f>SUM(N265:O265)</f>
        <v>3213</v>
      </c>
      <c r="Q265" s="214">
        <v>210</v>
      </c>
      <c r="R265" s="214">
        <f>SUM(P265:Q265)</f>
        <v>3423</v>
      </c>
      <c r="S265" s="214">
        <v>36</v>
      </c>
      <c r="T265" s="214">
        <f>SUM(R265:S265)</f>
        <v>3459</v>
      </c>
    </row>
    <row r="266" spans="1:20" ht="15">
      <c r="A266" s="214" t="s">
        <v>7</v>
      </c>
      <c r="B266" s="214">
        <f aca="true" t="shared" si="119" ref="B266:J266">B267+B269</f>
        <v>0</v>
      </c>
      <c r="C266" s="214">
        <f t="shared" si="119"/>
        <v>0</v>
      </c>
      <c r="D266" s="214">
        <f t="shared" si="119"/>
        <v>0</v>
      </c>
      <c r="E266" s="214">
        <f t="shared" si="119"/>
        <v>0</v>
      </c>
      <c r="F266" s="214">
        <f t="shared" si="119"/>
        <v>0</v>
      </c>
      <c r="G266" s="214">
        <f t="shared" si="119"/>
        <v>0</v>
      </c>
      <c r="H266" s="214">
        <f t="shared" si="119"/>
        <v>0</v>
      </c>
      <c r="I266" s="214">
        <f t="shared" si="119"/>
        <v>1450</v>
      </c>
      <c r="J266" s="214">
        <f t="shared" si="119"/>
        <v>1450</v>
      </c>
      <c r="K266" s="214" t="s">
        <v>36</v>
      </c>
      <c r="L266" s="214">
        <v>693</v>
      </c>
      <c r="M266" s="214">
        <v>500</v>
      </c>
      <c r="N266" s="214">
        <f>SUM(L266:M266)</f>
        <v>1193</v>
      </c>
      <c r="O266" s="214">
        <v>348</v>
      </c>
      <c r="P266" s="214">
        <f>SUM(N266:O266)</f>
        <v>1541</v>
      </c>
      <c r="Q266" s="214"/>
      <c r="R266" s="214">
        <f>SUM(P266:Q266)</f>
        <v>1541</v>
      </c>
      <c r="S266" s="214">
        <v>1450</v>
      </c>
      <c r="T266" s="214">
        <f>SUM(R266:S266)</f>
        <v>2991</v>
      </c>
    </row>
    <row r="267" spans="1:20" ht="15">
      <c r="A267" s="214" t="s">
        <v>491</v>
      </c>
      <c r="B267" s="214"/>
      <c r="C267" s="214"/>
      <c r="D267" s="214"/>
      <c r="E267" s="214"/>
      <c r="F267" s="214"/>
      <c r="G267" s="214"/>
      <c r="H267" s="214"/>
      <c r="I267" s="214">
        <v>1450</v>
      </c>
      <c r="J267" s="214">
        <f>SUM(H267:I267)</f>
        <v>1450</v>
      </c>
      <c r="K267" s="214" t="s">
        <v>37</v>
      </c>
      <c r="L267" s="214"/>
      <c r="M267" s="214"/>
      <c r="N267" s="214"/>
      <c r="O267" s="214"/>
      <c r="P267" s="214"/>
      <c r="Q267" s="214"/>
      <c r="R267" s="214"/>
      <c r="S267" s="214"/>
      <c r="T267" s="214"/>
    </row>
    <row r="268" spans="1:20" ht="15">
      <c r="A268" s="214" t="s">
        <v>8</v>
      </c>
      <c r="B268" s="214"/>
      <c r="C268" s="214"/>
      <c r="D268" s="214"/>
      <c r="E268" s="214"/>
      <c r="F268" s="214"/>
      <c r="G268" s="214"/>
      <c r="H268" s="214"/>
      <c r="I268" s="214"/>
      <c r="J268" s="214"/>
      <c r="K268" s="214" t="s">
        <v>38</v>
      </c>
      <c r="L268" s="214">
        <f>L269+L270</f>
        <v>0</v>
      </c>
      <c r="M268" s="214">
        <f>M269+M270</f>
        <v>0</v>
      </c>
      <c r="N268" s="214">
        <f>N269+N270</f>
        <v>0</v>
      </c>
      <c r="O268" s="214"/>
      <c r="P268" s="214">
        <f>P269+P270</f>
        <v>0</v>
      </c>
      <c r="Q268" s="214"/>
      <c r="R268" s="214">
        <f>R269+R270</f>
        <v>0</v>
      </c>
      <c r="S268" s="214">
        <f>S269+S270</f>
        <v>0</v>
      </c>
      <c r="T268" s="214">
        <f>T269+T270</f>
        <v>0</v>
      </c>
    </row>
    <row r="269" spans="1:20" ht="15">
      <c r="A269" s="214" t="s">
        <v>492</v>
      </c>
      <c r="B269" s="214"/>
      <c r="C269" s="214"/>
      <c r="D269" s="214"/>
      <c r="E269" s="214"/>
      <c r="F269" s="214"/>
      <c r="G269" s="214"/>
      <c r="H269" s="214"/>
      <c r="I269" s="214"/>
      <c r="J269" s="214"/>
      <c r="K269" s="214" t="s">
        <v>538</v>
      </c>
      <c r="L269" s="214"/>
      <c r="M269" s="214"/>
      <c r="N269" s="214"/>
      <c r="O269" s="214"/>
      <c r="P269" s="214"/>
      <c r="Q269" s="214"/>
      <c r="R269" s="214"/>
      <c r="S269" s="214"/>
      <c r="T269" s="214"/>
    </row>
    <row r="270" spans="1:20" ht="15">
      <c r="A270" s="214" t="s">
        <v>92</v>
      </c>
      <c r="B270" s="214">
        <v>16697</v>
      </c>
      <c r="C270" s="214">
        <f>114+29+500</f>
        <v>643</v>
      </c>
      <c r="D270" s="214">
        <f>SUM(B270:C270)</f>
        <v>17340</v>
      </c>
      <c r="E270" s="214">
        <v>114</v>
      </c>
      <c r="F270" s="214">
        <f>SUM(D270:E270)</f>
        <v>17454</v>
      </c>
      <c r="G270" s="214">
        <v>988</v>
      </c>
      <c r="H270" s="214">
        <f>SUM(F270:G270)</f>
        <v>18442</v>
      </c>
      <c r="I270" s="214">
        <v>171</v>
      </c>
      <c r="J270" s="214">
        <f>SUM(H270:I270)</f>
        <v>18613</v>
      </c>
      <c r="K270" s="214" t="s">
        <v>539</v>
      </c>
      <c r="L270" s="214"/>
      <c r="M270" s="214"/>
      <c r="N270" s="214"/>
      <c r="O270" s="214"/>
      <c r="P270" s="214"/>
      <c r="Q270" s="214"/>
      <c r="R270" s="214"/>
      <c r="S270" s="214"/>
      <c r="T270" s="214"/>
    </row>
    <row r="271" spans="1:20" ht="15">
      <c r="A271" s="214" t="s">
        <v>354</v>
      </c>
      <c r="B271" s="214"/>
      <c r="C271" s="214"/>
      <c r="D271" s="214"/>
      <c r="E271" s="214"/>
      <c r="F271" s="214"/>
      <c r="G271" s="214"/>
      <c r="H271" s="214"/>
      <c r="I271" s="214"/>
      <c r="J271" s="214"/>
      <c r="K271" s="214" t="s">
        <v>354</v>
      </c>
      <c r="L271" s="214"/>
      <c r="M271" s="214"/>
      <c r="N271" s="214"/>
      <c r="O271" s="214"/>
      <c r="P271" s="214"/>
      <c r="Q271" s="214"/>
      <c r="R271" s="214"/>
      <c r="S271" s="214"/>
      <c r="T271" s="214"/>
    </row>
    <row r="272" spans="1:20" ht="15">
      <c r="A272" s="310" t="s">
        <v>9</v>
      </c>
      <c r="B272" s="321">
        <f aca="true" t="shared" si="120" ref="B272:J272">B273+B274</f>
        <v>0</v>
      </c>
      <c r="C272" s="321">
        <f t="shared" si="120"/>
        <v>0</v>
      </c>
      <c r="D272" s="321">
        <f t="shared" si="120"/>
        <v>0</v>
      </c>
      <c r="E272" s="321">
        <f t="shared" si="120"/>
        <v>0</v>
      </c>
      <c r="F272" s="321">
        <f t="shared" si="120"/>
        <v>0</v>
      </c>
      <c r="G272" s="321">
        <f t="shared" si="120"/>
        <v>0</v>
      </c>
      <c r="H272" s="321">
        <f t="shared" si="120"/>
        <v>0</v>
      </c>
      <c r="I272" s="321">
        <f t="shared" si="120"/>
        <v>0</v>
      </c>
      <c r="J272" s="321">
        <f t="shared" si="120"/>
        <v>0</v>
      </c>
      <c r="K272" s="310" t="s">
        <v>9</v>
      </c>
      <c r="L272" s="321">
        <f>L273+L274+L275</f>
        <v>0</v>
      </c>
      <c r="M272" s="321">
        <f>M273+M274+M275</f>
        <v>0</v>
      </c>
      <c r="N272" s="321">
        <f>N273+N274+N275</f>
        <v>0</v>
      </c>
      <c r="O272" s="321"/>
      <c r="P272" s="321">
        <f>P273+P274+P275</f>
        <v>0</v>
      </c>
      <c r="Q272" s="321">
        <f>Q273+Q274+Q275</f>
        <v>0</v>
      </c>
      <c r="R272" s="321">
        <f>R273+R274+R275</f>
        <v>0</v>
      </c>
      <c r="S272" s="321">
        <f>S273+S274+S275</f>
        <v>0</v>
      </c>
      <c r="T272" s="321">
        <f>T273+T274+T275</f>
        <v>0</v>
      </c>
    </row>
    <row r="273" spans="1:20" ht="15">
      <c r="A273" s="214" t="s">
        <v>10</v>
      </c>
      <c r="B273" s="214"/>
      <c r="C273" s="214"/>
      <c r="D273" s="214"/>
      <c r="E273" s="214"/>
      <c r="F273" s="214"/>
      <c r="G273" s="214"/>
      <c r="H273" s="214"/>
      <c r="I273" s="214"/>
      <c r="J273" s="214"/>
      <c r="K273" s="214" t="s">
        <v>41</v>
      </c>
      <c r="L273" s="214"/>
      <c r="M273" s="214"/>
      <c r="N273" s="214"/>
      <c r="O273" s="214"/>
      <c r="P273" s="214"/>
      <c r="Q273" s="214"/>
      <c r="R273" s="214"/>
      <c r="S273" s="214"/>
      <c r="T273" s="214"/>
    </row>
    <row r="274" spans="1:20" ht="15">
      <c r="A274" s="214" t="s">
        <v>17</v>
      </c>
      <c r="B274" s="214"/>
      <c r="C274" s="214"/>
      <c r="D274" s="214"/>
      <c r="E274" s="214"/>
      <c r="F274" s="214"/>
      <c r="G274" s="214"/>
      <c r="H274" s="214"/>
      <c r="I274" s="214"/>
      <c r="J274" s="214"/>
      <c r="K274" s="214" t="s">
        <v>42</v>
      </c>
      <c r="L274" s="214"/>
      <c r="M274" s="214"/>
      <c r="N274" s="214"/>
      <c r="O274" s="214"/>
      <c r="P274" s="214"/>
      <c r="Q274" s="214"/>
      <c r="R274" s="214"/>
      <c r="S274" s="214"/>
      <c r="T274" s="214"/>
    </row>
    <row r="275" spans="1:20" ht="15">
      <c r="A275" s="214" t="s">
        <v>18</v>
      </c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</row>
    <row r="276" spans="1:20" ht="15">
      <c r="A276" s="214" t="s">
        <v>19</v>
      </c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</row>
    <row r="277" spans="1:20" ht="15">
      <c r="A277" s="310" t="s">
        <v>90</v>
      </c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  <c r="L277" s="321"/>
      <c r="M277" s="321"/>
      <c r="N277" s="321"/>
      <c r="O277" s="321"/>
      <c r="P277" s="321"/>
      <c r="Q277" s="321"/>
      <c r="R277" s="321"/>
      <c r="S277" s="321"/>
      <c r="T277" s="321"/>
    </row>
    <row r="278" spans="1:21" ht="15">
      <c r="A278" s="321" t="s">
        <v>20</v>
      </c>
      <c r="B278" s="321">
        <f aca="true" t="shared" si="121" ref="B278:H278">B263+B272+B277</f>
        <v>17197</v>
      </c>
      <c r="C278" s="321">
        <f t="shared" si="121"/>
        <v>643</v>
      </c>
      <c r="D278" s="321">
        <f t="shared" si="121"/>
        <v>17840</v>
      </c>
      <c r="E278" s="321">
        <f t="shared" si="121"/>
        <v>114</v>
      </c>
      <c r="F278" s="321">
        <f t="shared" si="121"/>
        <v>17954</v>
      </c>
      <c r="G278" s="321">
        <f t="shared" si="121"/>
        <v>988</v>
      </c>
      <c r="H278" s="321">
        <f t="shared" si="121"/>
        <v>18942</v>
      </c>
      <c r="I278" s="321">
        <f>I263+I272+I277</f>
        <v>1621</v>
      </c>
      <c r="J278" s="321">
        <f>J263+J272+J277</f>
        <v>20563</v>
      </c>
      <c r="K278" s="321" t="s">
        <v>46</v>
      </c>
      <c r="L278" s="321">
        <f aca="true" t="shared" si="122" ref="L278:T278">L263+L272</f>
        <v>17197</v>
      </c>
      <c r="M278" s="321">
        <f t="shared" si="122"/>
        <v>643</v>
      </c>
      <c r="N278" s="321">
        <f t="shared" si="122"/>
        <v>17840</v>
      </c>
      <c r="O278" s="321">
        <f t="shared" si="122"/>
        <v>114</v>
      </c>
      <c r="P278" s="321">
        <f t="shared" si="122"/>
        <v>17954</v>
      </c>
      <c r="Q278" s="321">
        <f t="shared" si="122"/>
        <v>988</v>
      </c>
      <c r="R278" s="321">
        <f t="shared" si="122"/>
        <v>18942</v>
      </c>
      <c r="S278" s="321">
        <f t="shared" si="122"/>
        <v>1621</v>
      </c>
      <c r="T278" s="321">
        <f t="shared" si="122"/>
        <v>20563</v>
      </c>
      <c r="U278" s="312">
        <f>B278-L278</f>
        <v>0</v>
      </c>
    </row>
    <row r="279" spans="1:20" ht="15">
      <c r="A279" s="326" t="s">
        <v>487</v>
      </c>
      <c r="B279" s="321"/>
      <c r="C279" s="321"/>
      <c r="D279" s="321"/>
      <c r="E279" s="321"/>
      <c r="F279" s="321"/>
      <c r="G279" s="321"/>
      <c r="H279" s="321"/>
      <c r="I279" s="321"/>
      <c r="J279" s="321"/>
      <c r="K279" s="326" t="s">
        <v>487</v>
      </c>
      <c r="L279" s="321"/>
      <c r="M279" s="321"/>
      <c r="N279" s="321"/>
      <c r="O279" s="321"/>
      <c r="P279" s="321"/>
      <c r="Q279" s="321"/>
      <c r="R279" s="321"/>
      <c r="S279" s="321"/>
      <c r="T279" s="321"/>
    </row>
    <row r="280" spans="1:20" ht="15">
      <c r="A280" s="326" t="s">
        <v>488</v>
      </c>
      <c r="B280" s="321">
        <v>17197</v>
      </c>
      <c r="C280" s="321">
        <v>143</v>
      </c>
      <c r="D280" s="321">
        <v>17840</v>
      </c>
      <c r="E280" s="321">
        <v>114</v>
      </c>
      <c r="F280" s="321">
        <f>SUM(D280:E280)</f>
        <v>17954</v>
      </c>
      <c r="G280" s="321"/>
      <c r="H280" s="321">
        <f>SUM(F280:G280)</f>
        <v>17954</v>
      </c>
      <c r="I280" s="321"/>
      <c r="J280" s="321">
        <f>SUM(H280:I280)</f>
        <v>17954</v>
      </c>
      <c r="K280" s="326" t="s">
        <v>488</v>
      </c>
      <c r="L280" s="321">
        <v>17197</v>
      </c>
      <c r="M280" s="321">
        <v>143</v>
      </c>
      <c r="N280" s="321">
        <v>17840</v>
      </c>
      <c r="O280" s="321">
        <v>114</v>
      </c>
      <c r="P280" s="321">
        <f>SUM(N280:O280)</f>
        <v>17954</v>
      </c>
      <c r="Q280" s="321"/>
      <c r="R280" s="321">
        <f>SUM(P280:Q280)</f>
        <v>17954</v>
      </c>
      <c r="S280" s="321"/>
      <c r="T280" s="321">
        <f>SUM(R280:S280)</f>
        <v>17954</v>
      </c>
    </row>
    <row r="281" spans="1:20" ht="15.75">
      <c r="A281" s="362" t="s">
        <v>440</v>
      </c>
      <c r="B281" s="362"/>
      <c r="C281" s="362"/>
      <c r="D281" s="362"/>
      <c r="E281" s="362"/>
      <c r="F281" s="362"/>
      <c r="G281" s="362"/>
      <c r="H281" s="362"/>
      <c r="I281" s="362"/>
      <c r="J281" s="362"/>
      <c r="K281" s="362"/>
      <c r="L281" s="362"/>
      <c r="M281" s="327"/>
      <c r="N281" s="327"/>
      <c r="O281" s="327"/>
      <c r="P281" s="327"/>
      <c r="Q281" s="327"/>
      <c r="R281" s="327"/>
      <c r="S281" s="327"/>
      <c r="T281" s="327"/>
    </row>
    <row r="282" spans="1:20" ht="15">
      <c r="A282" s="310" t="s">
        <v>0</v>
      </c>
      <c r="B282" s="321">
        <f aca="true" t="shared" si="123" ref="B282:J282">B283+B284+B285+B289+B290</f>
        <v>454513</v>
      </c>
      <c r="C282" s="321">
        <f t="shared" si="123"/>
        <v>8708</v>
      </c>
      <c r="D282" s="321">
        <f t="shared" si="123"/>
        <v>463221</v>
      </c>
      <c r="E282" s="321">
        <f t="shared" si="123"/>
        <v>11140</v>
      </c>
      <c r="F282" s="321">
        <f t="shared" si="123"/>
        <v>474361</v>
      </c>
      <c r="G282" s="321">
        <f t="shared" si="123"/>
        <v>-1111</v>
      </c>
      <c r="H282" s="321">
        <f t="shared" si="123"/>
        <v>473250</v>
      </c>
      <c r="I282" s="321">
        <f t="shared" si="123"/>
        <v>2030</v>
      </c>
      <c r="J282" s="321">
        <f t="shared" si="123"/>
        <v>475280</v>
      </c>
      <c r="K282" s="310" t="s">
        <v>0</v>
      </c>
      <c r="L282" s="321">
        <f aca="true" t="shared" si="124" ref="L282:T282">L283+L284+L285+L286+L287+L290</f>
        <v>452663</v>
      </c>
      <c r="M282" s="321">
        <f t="shared" si="124"/>
        <v>4790</v>
      </c>
      <c r="N282" s="321">
        <f t="shared" si="124"/>
        <v>457453</v>
      </c>
      <c r="O282" s="321">
        <f t="shared" si="124"/>
        <v>3644</v>
      </c>
      <c r="P282" s="321">
        <f t="shared" si="124"/>
        <v>461097</v>
      </c>
      <c r="Q282" s="321">
        <f t="shared" si="124"/>
        <v>0</v>
      </c>
      <c r="R282" s="321">
        <f t="shared" si="124"/>
        <v>461097</v>
      </c>
      <c r="S282" s="321">
        <f t="shared" si="124"/>
        <v>2030</v>
      </c>
      <c r="T282" s="321">
        <f t="shared" si="124"/>
        <v>463127</v>
      </c>
    </row>
    <row r="283" spans="1:20" ht="15">
      <c r="A283" s="214" t="s">
        <v>1</v>
      </c>
      <c r="B283" s="214">
        <v>450960</v>
      </c>
      <c r="C283" s="214"/>
      <c r="D283" s="214">
        <f>SUM(B283:C283)</f>
        <v>450960</v>
      </c>
      <c r="E283" s="214"/>
      <c r="F283" s="214">
        <f>SUM(D283:E283)</f>
        <v>450960</v>
      </c>
      <c r="G283" s="214"/>
      <c r="H283" s="214">
        <f>SUM(F283:G283)</f>
        <v>450960</v>
      </c>
      <c r="I283" s="214"/>
      <c r="J283" s="214">
        <f>SUM(H283:I283)</f>
        <v>450960</v>
      </c>
      <c r="K283" s="214" t="s">
        <v>35</v>
      </c>
      <c r="L283" s="214">
        <v>152006</v>
      </c>
      <c r="M283" s="214">
        <v>1462</v>
      </c>
      <c r="N283" s="214">
        <f>SUM(L283:M283)</f>
        <v>153468</v>
      </c>
      <c r="O283" s="214">
        <v>1070</v>
      </c>
      <c r="P283" s="214">
        <f>SUM(N283:O283)</f>
        <v>154538</v>
      </c>
      <c r="Q283" s="214"/>
      <c r="R283" s="214">
        <f>SUM(P283:Q283)</f>
        <v>154538</v>
      </c>
      <c r="S283" s="214">
        <v>1599</v>
      </c>
      <c r="T283" s="214">
        <f>SUM(R283:S283)</f>
        <v>156137</v>
      </c>
    </row>
    <row r="284" spans="1:20" ht="15">
      <c r="A284" s="214" t="s">
        <v>2</v>
      </c>
      <c r="B284" s="214"/>
      <c r="C284" s="214"/>
      <c r="D284" s="214"/>
      <c r="E284" s="214"/>
      <c r="F284" s="214"/>
      <c r="G284" s="214"/>
      <c r="H284" s="214"/>
      <c r="I284" s="214"/>
      <c r="J284" s="214"/>
      <c r="K284" s="214" t="s">
        <v>199</v>
      </c>
      <c r="L284" s="214">
        <v>42653</v>
      </c>
      <c r="M284" s="214">
        <v>300</v>
      </c>
      <c r="N284" s="214">
        <f>SUM(L284:M284)</f>
        <v>42953</v>
      </c>
      <c r="O284" s="214">
        <v>288</v>
      </c>
      <c r="P284" s="214">
        <f>SUM(N284:O284)</f>
        <v>43241</v>
      </c>
      <c r="Q284" s="214"/>
      <c r="R284" s="214">
        <f>SUM(P284:Q284)</f>
        <v>43241</v>
      </c>
      <c r="S284" s="214">
        <v>431</v>
      </c>
      <c r="T284" s="214">
        <f>SUM(R284:S284)</f>
        <v>43672</v>
      </c>
    </row>
    <row r="285" spans="1:20" ht="15">
      <c r="A285" s="214" t="s">
        <v>7</v>
      </c>
      <c r="B285" s="214">
        <f>B286+B288</f>
        <v>0</v>
      </c>
      <c r="C285" s="214">
        <f>C286+C288</f>
        <v>0</v>
      </c>
      <c r="D285" s="214">
        <f>D286+D288</f>
        <v>0</v>
      </c>
      <c r="E285" s="214">
        <f>E286+E288</f>
        <v>9679</v>
      </c>
      <c r="F285" s="214">
        <f>F286+F288</f>
        <v>9679</v>
      </c>
      <c r="G285" s="214"/>
      <c r="H285" s="214">
        <f>H286+H288</f>
        <v>9679</v>
      </c>
      <c r="I285" s="214">
        <f>I286+I288</f>
        <v>0</v>
      </c>
      <c r="J285" s="214">
        <f>J286+J288</f>
        <v>9679</v>
      </c>
      <c r="K285" s="214" t="s">
        <v>36</v>
      </c>
      <c r="L285" s="214">
        <f>256504+1500</f>
        <v>258004</v>
      </c>
      <c r="M285" s="214">
        <v>3028</v>
      </c>
      <c r="N285" s="214">
        <f>SUM(L285:M285)</f>
        <v>261032</v>
      </c>
      <c r="O285" s="214">
        <v>2086</v>
      </c>
      <c r="P285" s="214">
        <f>SUM(N285:O285)</f>
        <v>263118</v>
      </c>
      <c r="Q285" s="214"/>
      <c r="R285" s="214">
        <f>SUM(P285:Q285)</f>
        <v>263118</v>
      </c>
      <c r="S285" s="214"/>
      <c r="T285" s="214">
        <f>SUM(R285:S285)</f>
        <v>263118</v>
      </c>
    </row>
    <row r="286" spans="1:20" ht="15">
      <c r="A286" s="214" t="s">
        <v>491</v>
      </c>
      <c r="B286" s="214"/>
      <c r="C286" s="214"/>
      <c r="D286" s="214"/>
      <c r="E286" s="214">
        <v>9679</v>
      </c>
      <c r="F286" s="214">
        <f>SUM(D286:E286)</f>
        <v>9679</v>
      </c>
      <c r="G286" s="214"/>
      <c r="H286" s="214">
        <f>SUM(F286:G286)</f>
        <v>9679</v>
      </c>
      <c r="I286" s="214"/>
      <c r="J286" s="214">
        <f>SUM(H286:I286)</f>
        <v>9679</v>
      </c>
      <c r="K286" s="214" t="s">
        <v>37</v>
      </c>
      <c r="L286" s="214"/>
      <c r="M286" s="214"/>
      <c r="N286" s="214"/>
      <c r="O286" s="214"/>
      <c r="P286" s="214"/>
      <c r="Q286" s="214"/>
      <c r="R286" s="214"/>
      <c r="S286" s="214"/>
      <c r="T286" s="214"/>
    </row>
    <row r="287" spans="1:20" ht="15">
      <c r="A287" s="214" t="s">
        <v>8</v>
      </c>
      <c r="B287" s="214"/>
      <c r="C287" s="214"/>
      <c r="D287" s="214"/>
      <c r="E287" s="214"/>
      <c r="F287" s="214"/>
      <c r="G287" s="214"/>
      <c r="H287" s="214"/>
      <c r="I287" s="214"/>
      <c r="J287" s="214"/>
      <c r="K287" s="214" t="s">
        <v>38</v>
      </c>
      <c r="L287" s="214">
        <f aca="true" t="shared" si="125" ref="L287:T287">L288+L289</f>
        <v>0</v>
      </c>
      <c r="M287" s="214">
        <f t="shared" si="125"/>
        <v>0</v>
      </c>
      <c r="N287" s="214">
        <f t="shared" si="125"/>
        <v>0</v>
      </c>
      <c r="O287" s="214">
        <f t="shared" si="125"/>
        <v>200</v>
      </c>
      <c r="P287" s="214">
        <f t="shared" si="125"/>
        <v>200</v>
      </c>
      <c r="Q287" s="214">
        <f t="shared" si="125"/>
        <v>0</v>
      </c>
      <c r="R287" s="214">
        <f t="shared" si="125"/>
        <v>200</v>
      </c>
      <c r="S287" s="214">
        <f t="shared" si="125"/>
        <v>0</v>
      </c>
      <c r="T287" s="214">
        <f t="shared" si="125"/>
        <v>200</v>
      </c>
    </row>
    <row r="288" spans="1:20" ht="15">
      <c r="A288" s="214" t="s">
        <v>492</v>
      </c>
      <c r="B288" s="214"/>
      <c r="C288" s="214"/>
      <c r="D288" s="214"/>
      <c r="E288" s="214"/>
      <c r="F288" s="214"/>
      <c r="G288" s="214"/>
      <c r="H288" s="214"/>
      <c r="I288" s="214"/>
      <c r="J288" s="214"/>
      <c r="K288" s="214" t="s">
        <v>538</v>
      </c>
      <c r="L288" s="214"/>
      <c r="M288" s="214"/>
      <c r="N288" s="214"/>
      <c r="O288" s="214"/>
      <c r="P288" s="214"/>
      <c r="Q288" s="214"/>
      <c r="R288" s="214"/>
      <c r="S288" s="214"/>
      <c r="T288" s="214"/>
    </row>
    <row r="289" spans="1:20" ht="15">
      <c r="A289" s="214" t="s">
        <v>92</v>
      </c>
      <c r="B289" s="214">
        <f>2053+1500</f>
        <v>3553</v>
      </c>
      <c r="C289" s="214">
        <f>3918+28+1762+3000</f>
        <v>8708</v>
      </c>
      <c r="D289" s="214">
        <f>SUM(B289:C289)</f>
        <v>12261</v>
      </c>
      <c r="E289" s="214">
        <v>1461</v>
      </c>
      <c r="F289" s="214">
        <f>SUM(D289:E289)</f>
        <v>13722</v>
      </c>
      <c r="G289" s="214">
        <v>-1111</v>
      </c>
      <c r="H289" s="214">
        <f>SUM(F289:G289)</f>
        <v>12611</v>
      </c>
      <c r="I289" s="214">
        <v>2030</v>
      </c>
      <c r="J289" s="214">
        <f>SUM(H289:I289)</f>
        <v>14641</v>
      </c>
      <c r="K289" s="214" t="s">
        <v>539</v>
      </c>
      <c r="L289" s="214"/>
      <c r="M289" s="214"/>
      <c r="N289" s="214"/>
      <c r="O289" s="214">
        <v>200</v>
      </c>
      <c r="P289" s="214">
        <f>SUM(N289:O289)</f>
        <v>200</v>
      </c>
      <c r="Q289" s="214"/>
      <c r="R289" s="214">
        <f>SUM(P289:Q289)</f>
        <v>200</v>
      </c>
      <c r="S289" s="214"/>
      <c r="T289" s="214">
        <f>SUM(R289:S289)</f>
        <v>200</v>
      </c>
    </row>
    <row r="290" spans="1:20" ht="15">
      <c r="A290" s="214" t="s">
        <v>354</v>
      </c>
      <c r="B290" s="214"/>
      <c r="C290" s="214"/>
      <c r="D290" s="214"/>
      <c r="E290" s="214"/>
      <c r="F290" s="214"/>
      <c r="G290" s="214"/>
      <c r="H290" s="214"/>
      <c r="I290" s="214"/>
      <c r="J290" s="214"/>
      <c r="K290" s="214" t="s">
        <v>354</v>
      </c>
      <c r="L290" s="214"/>
      <c r="M290" s="214"/>
      <c r="N290" s="214"/>
      <c r="O290" s="214"/>
      <c r="P290" s="214"/>
      <c r="Q290" s="214"/>
      <c r="R290" s="214"/>
      <c r="S290" s="214"/>
      <c r="T290" s="214"/>
    </row>
    <row r="291" spans="1:20" ht="15">
      <c r="A291" s="310" t="s">
        <v>9</v>
      </c>
      <c r="B291" s="321">
        <f>B292+B293</f>
        <v>0</v>
      </c>
      <c r="C291" s="321">
        <f>C292+C293</f>
        <v>0</v>
      </c>
      <c r="D291" s="321">
        <f>D292+D293</f>
        <v>0</v>
      </c>
      <c r="E291" s="321"/>
      <c r="F291" s="321">
        <f>F292+F293</f>
        <v>0</v>
      </c>
      <c r="G291" s="321"/>
      <c r="H291" s="321">
        <f>H292+H293</f>
        <v>0</v>
      </c>
      <c r="I291" s="321">
        <f>I292+I293</f>
        <v>0</v>
      </c>
      <c r="J291" s="321">
        <f>J292+J293</f>
        <v>0</v>
      </c>
      <c r="K291" s="310" t="s">
        <v>9</v>
      </c>
      <c r="L291" s="321">
        <f aca="true" t="shared" si="126" ref="L291:T291">L292+L293+L294</f>
        <v>1850</v>
      </c>
      <c r="M291" s="321">
        <f t="shared" si="126"/>
        <v>3918</v>
      </c>
      <c r="N291" s="321">
        <f t="shared" si="126"/>
        <v>5768</v>
      </c>
      <c r="O291" s="321">
        <f t="shared" si="126"/>
        <v>10489</v>
      </c>
      <c r="P291" s="321">
        <f t="shared" si="126"/>
        <v>16257</v>
      </c>
      <c r="Q291" s="321">
        <f t="shared" si="126"/>
        <v>-1111</v>
      </c>
      <c r="R291" s="321">
        <f t="shared" si="126"/>
        <v>15146</v>
      </c>
      <c r="S291" s="321">
        <f t="shared" si="126"/>
        <v>0</v>
      </c>
      <c r="T291" s="321">
        <f t="shared" si="126"/>
        <v>15146</v>
      </c>
    </row>
    <row r="292" spans="1:20" ht="15">
      <c r="A292" s="214" t="s">
        <v>10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 t="s">
        <v>41</v>
      </c>
      <c r="L292" s="214">
        <v>1850</v>
      </c>
      <c r="M292" s="214"/>
      <c r="N292" s="214">
        <f>SUM(L292:M292)</f>
        <v>1850</v>
      </c>
      <c r="O292" s="214">
        <v>2715</v>
      </c>
      <c r="P292" s="214">
        <f>SUM(N292:O292)</f>
        <v>4565</v>
      </c>
      <c r="Q292" s="214">
        <v>-1111</v>
      </c>
      <c r="R292" s="214">
        <f>SUM(P292:Q292)</f>
        <v>3454</v>
      </c>
      <c r="S292" s="214"/>
      <c r="T292" s="214">
        <f>SUM(R292:S292)</f>
        <v>3454</v>
      </c>
    </row>
    <row r="293" spans="1:20" ht="15">
      <c r="A293" s="214" t="s">
        <v>17</v>
      </c>
      <c r="B293" s="214"/>
      <c r="C293" s="214"/>
      <c r="D293" s="214"/>
      <c r="E293" s="214"/>
      <c r="F293" s="214"/>
      <c r="G293" s="214"/>
      <c r="H293" s="214"/>
      <c r="I293" s="214"/>
      <c r="J293" s="214"/>
      <c r="K293" s="214" t="s">
        <v>42</v>
      </c>
      <c r="L293" s="214"/>
      <c r="M293" s="214">
        <v>3918</v>
      </c>
      <c r="N293" s="214">
        <f>SUM(L293:M293)</f>
        <v>3918</v>
      </c>
      <c r="O293" s="214">
        <v>6500</v>
      </c>
      <c r="P293" s="214">
        <f>SUM(N293:O293)</f>
        <v>10418</v>
      </c>
      <c r="Q293" s="214"/>
      <c r="R293" s="214">
        <f>SUM(P293:Q293)</f>
        <v>10418</v>
      </c>
      <c r="S293" s="214"/>
      <c r="T293" s="214">
        <f>SUM(R293:S293)</f>
        <v>10418</v>
      </c>
    </row>
    <row r="294" spans="1:20" ht="15">
      <c r="A294" s="214" t="s">
        <v>18</v>
      </c>
      <c r="B294" s="214"/>
      <c r="C294" s="214"/>
      <c r="D294" s="214"/>
      <c r="E294" s="214"/>
      <c r="F294" s="214"/>
      <c r="G294" s="214"/>
      <c r="H294" s="214"/>
      <c r="I294" s="214"/>
      <c r="J294" s="214"/>
      <c r="K294" s="214" t="s">
        <v>671</v>
      </c>
      <c r="L294" s="214"/>
      <c r="M294" s="214"/>
      <c r="N294" s="214"/>
      <c r="O294" s="214">
        <v>1274</v>
      </c>
      <c r="P294" s="214">
        <f>SUM(N294:O294)</f>
        <v>1274</v>
      </c>
      <c r="Q294" s="214"/>
      <c r="R294" s="214">
        <f>SUM(P294:Q294)</f>
        <v>1274</v>
      </c>
      <c r="S294" s="214"/>
      <c r="T294" s="214">
        <f>SUM(R294:S294)</f>
        <v>1274</v>
      </c>
    </row>
    <row r="295" spans="1:20" ht="15">
      <c r="A295" s="214" t="s">
        <v>19</v>
      </c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</row>
    <row r="296" spans="1:20" ht="15">
      <c r="A296" s="310" t="s">
        <v>90</v>
      </c>
      <c r="B296" s="214"/>
      <c r="C296" s="214"/>
      <c r="D296" s="214"/>
      <c r="E296" s="214">
        <v>2993</v>
      </c>
      <c r="F296" s="214">
        <f>SUM(D296:E296)</f>
        <v>2993</v>
      </c>
      <c r="G296" s="214"/>
      <c r="H296" s="214">
        <f>SUM(F296:G296)</f>
        <v>2993</v>
      </c>
      <c r="I296" s="214"/>
      <c r="J296" s="214">
        <f>SUM(H296:I296)</f>
        <v>2993</v>
      </c>
      <c r="K296" s="214"/>
      <c r="L296" s="321"/>
      <c r="M296" s="321"/>
      <c r="N296" s="321"/>
      <c r="O296" s="321"/>
      <c r="P296" s="321"/>
      <c r="Q296" s="321"/>
      <c r="R296" s="321"/>
      <c r="S296" s="321"/>
      <c r="T296" s="321"/>
    </row>
    <row r="297" spans="1:21" ht="15">
      <c r="A297" s="321" t="s">
        <v>20</v>
      </c>
      <c r="B297" s="321">
        <f aca="true" t="shared" si="127" ref="B297:H297">B282+B291+B296</f>
        <v>454513</v>
      </c>
      <c r="C297" s="321">
        <f t="shared" si="127"/>
        <v>8708</v>
      </c>
      <c r="D297" s="321">
        <f t="shared" si="127"/>
        <v>463221</v>
      </c>
      <c r="E297" s="321">
        <f t="shared" si="127"/>
        <v>14133</v>
      </c>
      <c r="F297" s="321">
        <f t="shared" si="127"/>
        <v>477354</v>
      </c>
      <c r="G297" s="321">
        <f t="shared" si="127"/>
        <v>-1111</v>
      </c>
      <c r="H297" s="321">
        <f t="shared" si="127"/>
        <v>476243</v>
      </c>
      <c r="I297" s="321">
        <f>I282+I291+I296</f>
        <v>2030</v>
      </c>
      <c r="J297" s="321">
        <f>J282+J291+J296</f>
        <v>478273</v>
      </c>
      <c r="K297" s="321" t="s">
        <v>46</v>
      </c>
      <c r="L297" s="321">
        <f aca="true" t="shared" si="128" ref="L297:T297">L282+L291</f>
        <v>454513</v>
      </c>
      <c r="M297" s="321">
        <f t="shared" si="128"/>
        <v>8708</v>
      </c>
      <c r="N297" s="321">
        <f t="shared" si="128"/>
        <v>463221</v>
      </c>
      <c r="O297" s="321">
        <f t="shared" si="128"/>
        <v>14133</v>
      </c>
      <c r="P297" s="321">
        <f t="shared" si="128"/>
        <v>477354</v>
      </c>
      <c r="Q297" s="321">
        <f t="shared" si="128"/>
        <v>-1111</v>
      </c>
      <c r="R297" s="321">
        <f t="shared" si="128"/>
        <v>476243</v>
      </c>
      <c r="S297" s="321">
        <f t="shared" si="128"/>
        <v>2030</v>
      </c>
      <c r="T297" s="321">
        <f t="shared" si="128"/>
        <v>478273</v>
      </c>
      <c r="U297" s="312">
        <f>B297-L297</f>
        <v>0</v>
      </c>
    </row>
    <row r="298" spans="1:20" ht="15">
      <c r="A298" s="326" t="s">
        <v>487</v>
      </c>
      <c r="B298" s="321">
        <v>86302</v>
      </c>
      <c r="C298" s="321"/>
      <c r="D298" s="321">
        <f>SUM(B298:C298)</f>
        <v>86302</v>
      </c>
      <c r="E298" s="321"/>
      <c r="F298" s="321">
        <f>SUM(D298:E298)</f>
        <v>86302</v>
      </c>
      <c r="G298" s="321"/>
      <c r="H298" s="321">
        <f>SUM(F298:G298)</f>
        <v>86302</v>
      </c>
      <c r="I298" s="321"/>
      <c r="J298" s="321">
        <f>SUM(H298:I298)</f>
        <v>86302</v>
      </c>
      <c r="K298" s="326" t="s">
        <v>487</v>
      </c>
      <c r="L298" s="321">
        <v>86302</v>
      </c>
      <c r="M298" s="321"/>
      <c r="N298" s="321">
        <f>SUM(L298:M298)</f>
        <v>86302</v>
      </c>
      <c r="O298" s="321"/>
      <c r="P298" s="321">
        <f>SUM(N298:O298)</f>
        <v>86302</v>
      </c>
      <c r="Q298" s="321"/>
      <c r="R298" s="321">
        <f>SUM(P298:Q298)</f>
        <v>86302</v>
      </c>
      <c r="S298" s="321"/>
      <c r="T298" s="321">
        <f>SUM(R298:S298)</f>
        <v>86302</v>
      </c>
    </row>
    <row r="299" spans="1:20" ht="15">
      <c r="A299" s="326" t="s">
        <v>488</v>
      </c>
      <c r="B299" s="321">
        <v>368211</v>
      </c>
      <c r="C299" s="321">
        <v>8708</v>
      </c>
      <c r="D299" s="321">
        <f>SUM(B299:C299)</f>
        <v>376919</v>
      </c>
      <c r="E299" s="321">
        <v>14133</v>
      </c>
      <c r="F299" s="321">
        <f>SUM(D299:E299)</f>
        <v>391052</v>
      </c>
      <c r="G299" s="321"/>
      <c r="H299" s="321">
        <f>SUM(F299:G299)</f>
        <v>391052</v>
      </c>
      <c r="I299" s="321"/>
      <c r="J299" s="321">
        <f>SUM(H299:I299)</f>
        <v>391052</v>
      </c>
      <c r="K299" s="326" t="s">
        <v>488</v>
      </c>
      <c r="L299" s="321">
        <v>368211</v>
      </c>
      <c r="M299" s="321">
        <v>8708</v>
      </c>
      <c r="N299" s="321">
        <f>SUM(L299:M299)</f>
        <v>376919</v>
      </c>
      <c r="O299" s="321">
        <v>14133</v>
      </c>
      <c r="P299" s="321">
        <f>SUM(N299:O299)</f>
        <v>391052</v>
      </c>
      <c r="Q299" s="321"/>
      <c r="R299" s="321">
        <f>SUM(P299:Q299)</f>
        <v>391052</v>
      </c>
      <c r="S299" s="321"/>
      <c r="T299" s="321">
        <f>SUM(R299:S299)</f>
        <v>391052</v>
      </c>
    </row>
    <row r="300" spans="1:20" ht="15">
      <c r="A300" s="321" t="s">
        <v>93</v>
      </c>
      <c r="B300" s="321">
        <f aca="true" t="shared" si="129" ref="B300:I300">B128+B149+B167+B186+B204+B223+B241+B259+B297+B278</f>
        <v>9418329</v>
      </c>
      <c r="C300" s="321">
        <f t="shared" si="129"/>
        <v>35338</v>
      </c>
      <c r="D300" s="321">
        <f t="shared" si="129"/>
        <v>9453667</v>
      </c>
      <c r="E300" s="321">
        <f t="shared" si="129"/>
        <v>157937</v>
      </c>
      <c r="F300" s="321">
        <f t="shared" si="129"/>
        <v>9611604</v>
      </c>
      <c r="G300" s="321">
        <f t="shared" si="129"/>
        <v>-59522</v>
      </c>
      <c r="H300" s="321">
        <f t="shared" si="129"/>
        <v>9553323</v>
      </c>
      <c r="I300" s="321">
        <f t="shared" si="129"/>
        <v>78981</v>
      </c>
      <c r="J300" s="321">
        <f>SUM(H300:I300)</f>
        <v>9632304</v>
      </c>
      <c r="K300" s="321" t="s">
        <v>93</v>
      </c>
      <c r="L300" s="321">
        <f aca="true" t="shared" si="130" ref="L300:T300">L128+L149+L167+L186+L204+L223+L241+L259+L297+L278</f>
        <v>9418329</v>
      </c>
      <c r="M300" s="321">
        <f t="shared" si="130"/>
        <v>1362068</v>
      </c>
      <c r="N300" s="321">
        <f t="shared" si="130"/>
        <v>9510761</v>
      </c>
      <c r="O300" s="321">
        <f t="shared" si="130"/>
        <v>102058</v>
      </c>
      <c r="P300" s="321">
        <f t="shared" si="130"/>
        <v>9611604</v>
      </c>
      <c r="Q300" s="321">
        <f t="shared" si="130"/>
        <v>-59522</v>
      </c>
      <c r="R300" s="321">
        <f t="shared" si="130"/>
        <v>9553323</v>
      </c>
      <c r="S300" s="321">
        <f t="shared" si="130"/>
        <v>78981</v>
      </c>
      <c r="T300" s="321">
        <f t="shared" si="130"/>
        <v>9632304</v>
      </c>
    </row>
    <row r="301" spans="1:20" s="329" customFormat="1" ht="15.75">
      <c r="A301" s="125" t="s">
        <v>94</v>
      </c>
      <c r="B301" s="125">
        <f>-(B138+B160+B178+B197+B215+B234+B252+B270+B289)</f>
        <v>-1267188</v>
      </c>
      <c r="C301" s="125">
        <f>-(C138+C160+C178+C197+C215+C234+C252+C270+C289)</f>
        <v>-13831</v>
      </c>
      <c r="D301" s="125">
        <f>-(D138+D160+D178+D197+D215+D234+D252+D270+D289)</f>
        <v>-1281019</v>
      </c>
      <c r="E301" s="125">
        <f>-(E138+E160+E178+E197+E215+E234+E252+E270+E289)</f>
        <v>-9381</v>
      </c>
      <c r="F301" s="125">
        <f>-(F138+F160+F178+F197+F215+F234+F252+F270+F289)</f>
        <v>-1290400</v>
      </c>
      <c r="G301" s="125"/>
      <c r="H301" s="125">
        <f>-(H138+H160+H178+H197+H215+H234+H252+H270+H289)</f>
        <v>-1310013</v>
      </c>
      <c r="I301" s="125">
        <f>-(I138+I160+I178+I197+I215+I234+I252+I270+I289)</f>
        <v>-11186</v>
      </c>
      <c r="J301" s="321">
        <f>SUM(H301:I301)</f>
        <v>-1321199</v>
      </c>
      <c r="K301" s="328" t="s">
        <v>206</v>
      </c>
      <c r="L301" s="125">
        <f aca="true" t="shared" si="131" ref="L301:T301">-L23</f>
        <v>-1267188</v>
      </c>
      <c r="M301" s="125">
        <f t="shared" si="131"/>
        <v>-13831</v>
      </c>
      <c r="N301" s="125">
        <f t="shared" si="131"/>
        <v>-1281019</v>
      </c>
      <c r="O301" s="125">
        <f t="shared" si="131"/>
        <v>-9381</v>
      </c>
      <c r="P301" s="125">
        <f t="shared" si="131"/>
        <v>-1290400</v>
      </c>
      <c r="Q301" s="125">
        <f t="shared" si="131"/>
        <v>-19613</v>
      </c>
      <c r="R301" s="125">
        <f t="shared" si="131"/>
        <v>-1310013</v>
      </c>
      <c r="S301" s="125">
        <f t="shared" si="131"/>
        <v>-11186</v>
      </c>
      <c r="T301" s="125">
        <f t="shared" si="131"/>
        <v>-1321199</v>
      </c>
    </row>
    <row r="302" spans="1:20" s="329" customFormat="1" ht="15.75">
      <c r="A302" s="125" t="s">
        <v>95</v>
      </c>
      <c r="B302" s="125">
        <f>SUM(B300:B301)</f>
        <v>8151141</v>
      </c>
      <c r="C302" s="125">
        <f>SUM(C300:C301)</f>
        <v>21507</v>
      </c>
      <c r="D302" s="125">
        <f>SUM(D300:D301)</f>
        <v>8172648</v>
      </c>
      <c r="E302" s="125">
        <f>SUM(E300:E301)</f>
        <v>148556</v>
      </c>
      <c r="F302" s="125">
        <f>SUM(F300:F301)</f>
        <v>8321204</v>
      </c>
      <c r="G302" s="125"/>
      <c r="H302" s="125">
        <f>SUM(H300:H301)</f>
        <v>8243310</v>
      </c>
      <c r="I302" s="125">
        <f>SUM(I300:I301)</f>
        <v>67795</v>
      </c>
      <c r="J302" s="321">
        <f>SUM(H302:I302)</f>
        <v>8311105</v>
      </c>
      <c r="K302" s="125" t="s">
        <v>96</v>
      </c>
      <c r="L302" s="125">
        <f aca="true" t="shared" si="132" ref="L302:R302">SUM(L300:L301)</f>
        <v>8151141</v>
      </c>
      <c r="M302" s="125">
        <f t="shared" si="132"/>
        <v>1348237</v>
      </c>
      <c r="N302" s="125">
        <f t="shared" si="132"/>
        <v>8229742</v>
      </c>
      <c r="O302" s="125">
        <f t="shared" si="132"/>
        <v>92677</v>
      </c>
      <c r="P302" s="125">
        <f t="shared" si="132"/>
        <v>8321204</v>
      </c>
      <c r="Q302" s="125">
        <f t="shared" si="132"/>
        <v>-79135</v>
      </c>
      <c r="R302" s="125">
        <f t="shared" si="132"/>
        <v>8243310</v>
      </c>
      <c r="S302" s="125">
        <f>SUM(S300:S301)</f>
        <v>67795</v>
      </c>
      <c r="T302" s="125">
        <f>SUM(T300:T301)</f>
        <v>8311105</v>
      </c>
    </row>
    <row r="303" spans="1:20" ht="15.75">
      <c r="A303" s="362" t="s">
        <v>91</v>
      </c>
      <c r="B303" s="362"/>
      <c r="C303" s="362"/>
      <c r="D303" s="362"/>
      <c r="E303" s="362"/>
      <c r="F303" s="362"/>
      <c r="G303" s="362"/>
      <c r="H303" s="362"/>
      <c r="I303" s="362"/>
      <c r="J303" s="362"/>
      <c r="K303" s="362"/>
      <c r="L303" s="214"/>
      <c r="M303" s="214"/>
      <c r="N303" s="214"/>
      <c r="O303" s="214"/>
      <c r="P303" s="214"/>
      <c r="Q303" s="214"/>
      <c r="R303" s="214"/>
      <c r="S303" s="214"/>
      <c r="T303" s="214"/>
    </row>
    <row r="304" spans="1:20" ht="15">
      <c r="A304" s="310" t="s">
        <v>0</v>
      </c>
      <c r="B304" s="321">
        <f aca="true" t="shared" si="133" ref="B304:J304">B305+B306+B310+B317+B322</f>
        <v>4338134</v>
      </c>
      <c r="C304" s="321">
        <f t="shared" si="133"/>
        <v>15119</v>
      </c>
      <c r="D304" s="321">
        <f t="shared" si="133"/>
        <v>4353253</v>
      </c>
      <c r="E304" s="321">
        <f t="shared" si="133"/>
        <v>121109</v>
      </c>
      <c r="F304" s="321">
        <f t="shared" si="133"/>
        <v>4474362</v>
      </c>
      <c r="G304" s="321">
        <f t="shared" si="133"/>
        <v>8116</v>
      </c>
      <c r="H304" s="321">
        <f t="shared" si="133"/>
        <v>4483719</v>
      </c>
      <c r="I304" s="321">
        <f t="shared" si="133"/>
        <v>66865</v>
      </c>
      <c r="J304" s="321">
        <f t="shared" si="133"/>
        <v>4550584</v>
      </c>
      <c r="K304" s="310" t="s">
        <v>0</v>
      </c>
      <c r="L304" s="321">
        <f aca="true" t="shared" si="134" ref="L304:T304">L8+L132+L153+L171+L190+L208+L227+L245+L263+L282-L23</f>
        <v>4435939</v>
      </c>
      <c r="M304" s="321">
        <f t="shared" si="134"/>
        <v>1337931</v>
      </c>
      <c r="N304" s="321">
        <f t="shared" si="134"/>
        <v>4504234</v>
      </c>
      <c r="O304" s="321">
        <f t="shared" si="134"/>
        <v>862755</v>
      </c>
      <c r="P304" s="321">
        <f t="shared" si="134"/>
        <v>5365774</v>
      </c>
      <c r="Q304" s="321">
        <f t="shared" si="134"/>
        <v>-3949</v>
      </c>
      <c r="R304" s="321">
        <f t="shared" si="134"/>
        <v>5363066</v>
      </c>
      <c r="S304" s="321">
        <f t="shared" si="134"/>
        <v>64103</v>
      </c>
      <c r="T304" s="321">
        <f t="shared" si="134"/>
        <v>5427169</v>
      </c>
    </row>
    <row r="305" spans="1:20" ht="15">
      <c r="A305" s="214" t="s">
        <v>1</v>
      </c>
      <c r="B305" s="214">
        <f aca="true" t="shared" si="135" ref="B305:J305">B9+B133+B154+B172+B191+B209+B228+B246+B283+B264</f>
        <v>945423</v>
      </c>
      <c r="C305" s="214">
        <f t="shared" si="135"/>
        <v>3000</v>
      </c>
      <c r="D305" s="214">
        <f t="shared" si="135"/>
        <v>948423</v>
      </c>
      <c r="E305" s="214">
        <f t="shared" si="135"/>
        <v>7897</v>
      </c>
      <c r="F305" s="214">
        <f t="shared" si="135"/>
        <v>956320</v>
      </c>
      <c r="G305" s="214">
        <f t="shared" si="135"/>
        <v>0</v>
      </c>
      <c r="H305" s="214">
        <f t="shared" si="135"/>
        <v>956320</v>
      </c>
      <c r="I305" s="214">
        <f t="shared" si="135"/>
        <v>103</v>
      </c>
      <c r="J305" s="214">
        <f t="shared" si="135"/>
        <v>956423</v>
      </c>
      <c r="K305" s="214" t="s">
        <v>35</v>
      </c>
      <c r="L305" s="214">
        <f aca="true" t="shared" si="136" ref="L305:T305">L9+L133+L154+L172+L191+L209+L228+L246+L283+L264</f>
        <v>1232946</v>
      </c>
      <c r="M305" s="214">
        <f t="shared" si="136"/>
        <v>8660</v>
      </c>
      <c r="N305" s="214">
        <f t="shared" si="136"/>
        <v>1241606</v>
      </c>
      <c r="O305" s="214">
        <f t="shared" si="136"/>
        <v>23362</v>
      </c>
      <c r="P305" s="214">
        <f t="shared" si="136"/>
        <v>1264968</v>
      </c>
      <c r="Q305" s="214">
        <f t="shared" si="136"/>
        <v>4010</v>
      </c>
      <c r="R305" s="214">
        <f t="shared" si="136"/>
        <v>1268978</v>
      </c>
      <c r="S305" s="214">
        <f t="shared" si="136"/>
        <v>3352</v>
      </c>
      <c r="T305" s="214">
        <f t="shared" si="136"/>
        <v>1272330</v>
      </c>
    </row>
    <row r="306" spans="1:20" ht="15">
      <c r="A306" s="214" t="s">
        <v>2</v>
      </c>
      <c r="B306" s="214">
        <f aca="true" t="shared" si="137" ref="B306:J306">B17+B134+B155+B173+B192+B210+B229+B247+B284+B265</f>
        <v>1292880</v>
      </c>
      <c r="C306" s="214">
        <f t="shared" si="137"/>
        <v>0</v>
      </c>
      <c r="D306" s="214">
        <f t="shared" si="137"/>
        <v>1292880</v>
      </c>
      <c r="E306" s="214">
        <f t="shared" si="137"/>
        <v>0</v>
      </c>
      <c r="F306" s="214">
        <f t="shared" si="137"/>
        <v>1292880</v>
      </c>
      <c r="G306" s="214">
        <f t="shared" si="137"/>
        <v>0</v>
      </c>
      <c r="H306" s="214">
        <f t="shared" si="137"/>
        <v>1292880</v>
      </c>
      <c r="I306" s="214">
        <f t="shared" si="137"/>
        <v>0</v>
      </c>
      <c r="J306" s="214">
        <f t="shared" si="137"/>
        <v>1292880</v>
      </c>
      <c r="K306" s="214" t="s">
        <v>199</v>
      </c>
      <c r="L306" s="214">
        <f aca="true" t="shared" si="138" ref="L306:T306">L10+L134+L155+L173+L192+L210+L229+L247+L284+L265</f>
        <v>319127</v>
      </c>
      <c r="M306" s="214">
        <f t="shared" si="138"/>
        <v>1779</v>
      </c>
      <c r="N306" s="214">
        <f t="shared" si="138"/>
        <v>320906</v>
      </c>
      <c r="O306" s="214">
        <f t="shared" si="138"/>
        <v>-2697</v>
      </c>
      <c r="P306" s="214">
        <f t="shared" si="138"/>
        <v>318209</v>
      </c>
      <c r="Q306" s="214">
        <f t="shared" si="138"/>
        <v>1082</v>
      </c>
      <c r="R306" s="214">
        <f t="shared" si="138"/>
        <v>319291</v>
      </c>
      <c r="S306" s="214">
        <f t="shared" si="138"/>
        <v>2815</v>
      </c>
      <c r="T306" s="214">
        <f t="shared" si="138"/>
        <v>322106</v>
      </c>
    </row>
    <row r="307" spans="1:20" ht="15">
      <c r="A307" s="214" t="s">
        <v>3</v>
      </c>
      <c r="B307" s="214">
        <f aca="true" t="shared" si="139" ref="B307:H307">B18</f>
        <v>1179550</v>
      </c>
      <c r="C307" s="214">
        <f t="shared" si="139"/>
        <v>0</v>
      </c>
      <c r="D307" s="214">
        <f t="shared" si="139"/>
        <v>1179550</v>
      </c>
      <c r="E307" s="214">
        <f t="shared" si="139"/>
        <v>0</v>
      </c>
      <c r="F307" s="214">
        <f t="shared" si="139"/>
        <v>1179550</v>
      </c>
      <c r="G307" s="214">
        <f t="shared" si="139"/>
        <v>0</v>
      </c>
      <c r="H307" s="214">
        <f t="shared" si="139"/>
        <v>1179550</v>
      </c>
      <c r="I307" s="214">
        <f>I18</f>
        <v>0</v>
      </c>
      <c r="J307" s="214">
        <f>J18</f>
        <v>1179550</v>
      </c>
      <c r="K307" s="214" t="s">
        <v>36</v>
      </c>
      <c r="L307" s="214">
        <f aca="true" t="shared" si="140" ref="L307:T307">L11+L135+L156+L174+L193+L211+L230+L248+L285+L266</f>
        <v>1914252</v>
      </c>
      <c r="M307" s="214">
        <f t="shared" si="140"/>
        <v>1331183</v>
      </c>
      <c r="N307" s="214">
        <f t="shared" si="140"/>
        <v>1975799</v>
      </c>
      <c r="O307" s="214">
        <f t="shared" si="140"/>
        <v>90684</v>
      </c>
      <c r="P307" s="214">
        <f t="shared" si="140"/>
        <v>2065268</v>
      </c>
      <c r="Q307" s="214">
        <f t="shared" si="140"/>
        <v>5867</v>
      </c>
      <c r="R307" s="214">
        <f t="shared" si="140"/>
        <v>2072376</v>
      </c>
      <c r="S307" s="214">
        <f t="shared" si="140"/>
        <v>-1816</v>
      </c>
      <c r="T307" s="214">
        <f t="shared" si="140"/>
        <v>2070560</v>
      </c>
    </row>
    <row r="308" spans="1:20" ht="15">
      <c r="A308" s="214" t="s">
        <v>4</v>
      </c>
      <c r="B308" s="214">
        <f aca="true" t="shared" si="141" ref="B308:H308">B22</f>
        <v>88030</v>
      </c>
      <c r="C308" s="214">
        <f t="shared" si="141"/>
        <v>0</v>
      </c>
      <c r="D308" s="214">
        <f t="shared" si="141"/>
        <v>88030</v>
      </c>
      <c r="E308" s="214">
        <f t="shared" si="141"/>
        <v>0</v>
      </c>
      <c r="F308" s="214">
        <f t="shared" si="141"/>
        <v>88030</v>
      </c>
      <c r="G308" s="214">
        <f t="shared" si="141"/>
        <v>0</v>
      </c>
      <c r="H308" s="214">
        <f t="shared" si="141"/>
        <v>88030</v>
      </c>
      <c r="I308" s="214">
        <f>I22</f>
        <v>0</v>
      </c>
      <c r="J308" s="214">
        <f>J22</f>
        <v>88030</v>
      </c>
      <c r="K308" s="214" t="s">
        <v>351</v>
      </c>
      <c r="L308" s="214">
        <v>342846</v>
      </c>
      <c r="M308" s="214"/>
      <c r="N308" s="214">
        <v>342846</v>
      </c>
      <c r="O308" s="214"/>
      <c r="P308" s="214">
        <f aca="true" t="shared" si="142" ref="P308:R309">P12</f>
        <v>292547</v>
      </c>
      <c r="Q308" s="214">
        <f t="shared" si="142"/>
        <v>0</v>
      </c>
      <c r="R308" s="214">
        <f t="shared" si="142"/>
        <v>292547</v>
      </c>
      <c r="S308" s="214">
        <f>S12</f>
        <v>0</v>
      </c>
      <c r="T308" s="214">
        <f>T12</f>
        <v>292547</v>
      </c>
    </row>
    <row r="309" spans="1:20" ht="15">
      <c r="A309" s="214" t="s">
        <v>5</v>
      </c>
      <c r="B309" s="214">
        <f aca="true" t="shared" si="143" ref="B309:H309">B25</f>
        <v>25300</v>
      </c>
      <c r="C309" s="214">
        <f t="shared" si="143"/>
        <v>0</v>
      </c>
      <c r="D309" s="214">
        <f t="shared" si="143"/>
        <v>25300</v>
      </c>
      <c r="E309" s="214">
        <f t="shared" si="143"/>
        <v>0</v>
      </c>
      <c r="F309" s="214">
        <f t="shared" si="143"/>
        <v>25300</v>
      </c>
      <c r="G309" s="214">
        <f t="shared" si="143"/>
        <v>0</v>
      </c>
      <c r="H309" s="214">
        <f t="shared" si="143"/>
        <v>25300</v>
      </c>
      <c r="I309" s="214">
        <f>I25</f>
        <v>0</v>
      </c>
      <c r="J309" s="214">
        <f>J25</f>
        <v>25300</v>
      </c>
      <c r="K309" s="214" t="s">
        <v>231</v>
      </c>
      <c r="L309" s="214">
        <v>35213</v>
      </c>
      <c r="M309" s="214"/>
      <c r="N309" s="214">
        <v>35213</v>
      </c>
      <c r="O309" s="214"/>
      <c r="P309" s="214">
        <f t="shared" si="142"/>
        <v>35213</v>
      </c>
      <c r="Q309" s="214">
        <f t="shared" si="142"/>
        <v>0</v>
      </c>
      <c r="R309" s="214">
        <f t="shared" si="142"/>
        <v>35213</v>
      </c>
      <c r="S309" s="214">
        <f>S13</f>
        <v>0</v>
      </c>
      <c r="T309" s="214">
        <f>T13</f>
        <v>35213</v>
      </c>
    </row>
    <row r="310" spans="1:20" ht="15">
      <c r="A310" s="214" t="s">
        <v>6</v>
      </c>
      <c r="B310" s="214">
        <f aca="true" t="shared" si="144" ref="B310:D314">B32</f>
        <v>1568665</v>
      </c>
      <c r="C310" s="214">
        <f t="shared" si="144"/>
        <v>10439</v>
      </c>
      <c r="D310" s="214">
        <f t="shared" si="144"/>
        <v>1579104</v>
      </c>
      <c r="E310" s="214">
        <f aca="true" t="shared" si="145" ref="E310:F314">E32</f>
        <v>25994</v>
      </c>
      <c r="F310" s="214">
        <f t="shared" si="145"/>
        <v>1605098</v>
      </c>
      <c r="G310" s="214">
        <f aca="true" t="shared" si="146" ref="G310:H314">G32</f>
        <v>3979</v>
      </c>
      <c r="H310" s="214">
        <f t="shared" si="146"/>
        <v>1609077</v>
      </c>
      <c r="I310" s="214">
        <f aca="true" t="shared" si="147" ref="I310:J314">I32</f>
        <v>67524</v>
      </c>
      <c r="J310" s="214">
        <f t="shared" si="147"/>
        <v>1676601</v>
      </c>
      <c r="K310" s="214" t="s">
        <v>37</v>
      </c>
      <c r="L310" s="214">
        <f>L14+L136+L175+L194+L212+L231+L249+L267+L286</f>
        <v>373</v>
      </c>
      <c r="M310" s="214">
        <f>M14+M136+M175+M194+M212+M231+M249+M267+M286</f>
        <v>0</v>
      </c>
      <c r="N310" s="214">
        <f>N14+N136+N175+N194+N212+N231+N249+N267+N286</f>
        <v>373</v>
      </c>
      <c r="O310" s="214">
        <f>O14+O136+O175+O194+O212+O231+O267+O286+O249</f>
        <v>14243</v>
      </c>
      <c r="P310" s="214">
        <f>P14+P136+P175+P194+P212+P231+P249+P267+P286</f>
        <v>14616</v>
      </c>
      <c r="Q310" s="214">
        <f>Q14+Q136+Q175+Q194+Q212+Q231+Q249+Q267+Q286</f>
        <v>0</v>
      </c>
      <c r="R310" s="214">
        <f>R14+R136+R175+R194+R212+R231+R249+R267+R286</f>
        <v>14616</v>
      </c>
      <c r="S310" s="214">
        <f>S14+S136+S175+S194+S212+S231+S249+S267+S286</f>
        <v>231</v>
      </c>
      <c r="T310" s="214">
        <f>T14+T136+T175+T194+T212+T231+T249+T267+T286</f>
        <v>14847</v>
      </c>
    </row>
    <row r="311" spans="1:20" ht="15">
      <c r="A311" s="214" t="s">
        <v>419</v>
      </c>
      <c r="B311" s="214">
        <f t="shared" si="144"/>
        <v>226072</v>
      </c>
      <c r="C311" s="214">
        <f t="shared" si="144"/>
        <v>0</v>
      </c>
      <c r="D311" s="214">
        <f t="shared" si="144"/>
        <v>226072</v>
      </c>
      <c r="E311" s="214">
        <f t="shared" si="145"/>
        <v>0</v>
      </c>
      <c r="F311" s="214">
        <f t="shared" si="145"/>
        <v>226072</v>
      </c>
      <c r="G311" s="214">
        <f t="shared" si="146"/>
        <v>0</v>
      </c>
      <c r="H311" s="214">
        <f t="shared" si="146"/>
        <v>226072</v>
      </c>
      <c r="I311" s="214">
        <f t="shared" si="147"/>
        <v>0</v>
      </c>
      <c r="J311" s="214">
        <f t="shared" si="147"/>
        <v>226072</v>
      </c>
      <c r="K311" s="214" t="s">
        <v>38</v>
      </c>
      <c r="L311" s="214">
        <f aca="true" t="shared" si="148" ref="L311:T311">L15+L137+L158+L176+L195+L213+L232+L250+L268+L287</f>
        <v>801365</v>
      </c>
      <c r="M311" s="214">
        <f t="shared" si="148"/>
        <v>8338</v>
      </c>
      <c r="N311" s="214">
        <f t="shared" si="148"/>
        <v>809703</v>
      </c>
      <c r="O311" s="214">
        <f t="shared" si="148"/>
        <v>63090</v>
      </c>
      <c r="P311" s="214">
        <f t="shared" si="148"/>
        <v>872793</v>
      </c>
      <c r="Q311" s="214">
        <f t="shared" si="148"/>
        <v>6930</v>
      </c>
      <c r="R311" s="214">
        <f t="shared" si="148"/>
        <v>879723</v>
      </c>
      <c r="S311" s="214">
        <f t="shared" si="148"/>
        <v>4066</v>
      </c>
      <c r="T311" s="214">
        <f t="shared" si="148"/>
        <v>883789</v>
      </c>
    </row>
    <row r="312" spans="1:20" ht="15">
      <c r="A312" s="214" t="s">
        <v>449</v>
      </c>
      <c r="B312" s="214">
        <f t="shared" si="144"/>
        <v>535816</v>
      </c>
      <c r="C312" s="214">
        <f t="shared" si="144"/>
        <v>0</v>
      </c>
      <c r="D312" s="214">
        <f t="shared" si="144"/>
        <v>535816</v>
      </c>
      <c r="E312" s="214">
        <f t="shared" si="145"/>
        <v>0</v>
      </c>
      <c r="F312" s="214">
        <f t="shared" si="145"/>
        <v>535816</v>
      </c>
      <c r="G312" s="214">
        <f t="shared" si="146"/>
        <v>0</v>
      </c>
      <c r="H312" s="214">
        <f t="shared" si="146"/>
        <v>535816</v>
      </c>
      <c r="I312" s="214">
        <f t="shared" si="147"/>
        <v>-6162</v>
      </c>
      <c r="J312" s="214">
        <f t="shared" si="147"/>
        <v>529654</v>
      </c>
      <c r="K312" s="214" t="s">
        <v>538</v>
      </c>
      <c r="L312" s="214">
        <f aca="true" t="shared" si="149" ref="L312:T312">L16+L138+L159+L177+L196+L214+L233+L251+L269+L288</f>
        <v>423268</v>
      </c>
      <c r="M312" s="214">
        <f t="shared" si="149"/>
        <v>7134</v>
      </c>
      <c r="N312" s="214">
        <f t="shared" si="149"/>
        <v>430402</v>
      </c>
      <c r="O312" s="214">
        <f t="shared" si="149"/>
        <v>61893</v>
      </c>
      <c r="P312" s="214">
        <f t="shared" si="149"/>
        <v>492295</v>
      </c>
      <c r="Q312" s="214">
        <f t="shared" si="149"/>
        <v>1017</v>
      </c>
      <c r="R312" s="214">
        <f t="shared" si="149"/>
        <v>493312</v>
      </c>
      <c r="S312" s="214">
        <f t="shared" si="149"/>
        <v>4400</v>
      </c>
      <c r="T312" s="214">
        <f t="shared" si="149"/>
        <v>497712</v>
      </c>
    </row>
    <row r="313" spans="1:20" ht="15">
      <c r="A313" s="214" t="s">
        <v>450</v>
      </c>
      <c r="B313" s="214">
        <f t="shared" si="144"/>
        <v>486094</v>
      </c>
      <c r="C313" s="214">
        <f t="shared" si="144"/>
        <v>0</v>
      </c>
      <c r="D313" s="214">
        <f t="shared" si="144"/>
        <v>486094</v>
      </c>
      <c r="E313" s="214">
        <f t="shared" si="145"/>
        <v>0</v>
      </c>
      <c r="F313" s="214">
        <f t="shared" si="145"/>
        <v>486094</v>
      </c>
      <c r="G313" s="214">
        <f t="shared" si="146"/>
        <v>0</v>
      </c>
      <c r="H313" s="214">
        <f t="shared" si="146"/>
        <v>486094</v>
      </c>
      <c r="I313" s="214">
        <f t="shared" si="147"/>
        <v>1925</v>
      </c>
      <c r="J313" s="214">
        <f t="shared" si="147"/>
        <v>488019</v>
      </c>
      <c r="K313" s="214" t="s">
        <v>539</v>
      </c>
      <c r="L313" s="214">
        <f aca="true" t="shared" si="150" ref="L313:N314">L17+L139+L160+L178+L197+L215+L234+L252+L270+L289</f>
        <v>18697</v>
      </c>
      <c r="M313" s="214">
        <f t="shared" si="150"/>
        <v>1204</v>
      </c>
      <c r="N313" s="214">
        <f t="shared" si="150"/>
        <v>19901</v>
      </c>
      <c r="O313" s="214">
        <f>O17+O160+O178+O197+O215+O234+O252+O270+O289</f>
        <v>1220</v>
      </c>
      <c r="P313" s="214">
        <f>P17+P160+P178+P197+P215+P234+P252+P270+P289</f>
        <v>21121</v>
      </c>
      <c r="Q313" s="214">
        <f>Q17+Q139+Q160+Q178+Q197+Q215+Q234+Q252+Q270+Q289</f>
        <v>2990</v>
      </c>
      <c r="R313" s="214">
        <f>R17+R160+R178+R197+R215+R234+R252+R270+R289</f>
        <v>24111</v>
      </c>
      <c r="S313" s="214">
        <f>S17+S160+S178+S197+S215+S234+S252+S270+S289</f>
        <v>-334</v>
      </c>
      <c r="T313" s="214">
        <f>T17+T160+T178+T197+T215+T234+T252+T270+T289</f>
        <v>23777</v>
      </c>
    </row>
    <row r="314" spans="1:20" ht="15">
      <c r="A314" s="214" t="s">
        <v>534</v>
      </c>
      <c r="B314" s="214">
        <f t="shared" si="144"/>
        <v>35316</v>
      </c>
      <c r="C314" s="214">
        <f t="shared" si="144"/>
        <v>0</v>
      </c>
      <c r="D314" s="214">
        <f t="shared" si="144"/>
        <v>35316</v>
      </c>
      <c r="E314" s="214">
        <f t="shared" si="145"/>
        <v>0</v>
      </c>
      <c r="F314" s="214">
        <f t="shared" si="145"/>
        <v>35316</v>
      </c>
      <c r="G314" s="214">
        <f t="shared" si="146"/>
        <v>687</v>
      </c>
      <c r="H314" s="214">
        <f t="shared" si="146"/>
        <v>36003</v>
      </c>
      <c r="I314" s="214">
        <f t="shared" si="147"/>
        <v>-687</v>
      </c>
      <c r="J314" s="214">
        <f t="shared" si="147"/>
        <v>35316</v>
      </c>
      <c r="K314" s="214" t="s">
        <v>39</v>
      </c>
      <c r="L314" s="214">
        <f t="shared" si="150"/>
        <v>359400</v>
      </c>
      <c r="M314" s="214">
        <f t="shared" si="150"/>
        <v>0</v>
      </c>
      <c r="N314" s="214">
        <f t="shared" si="150"/>
        <v>359400</v>
      </c>
      <c r="O314" s="214">
        <f>O18</f>
        <v>-23</v>
      </c>
      <c r="P314" s="214">
        <f>P18+P179</f>
        <v>359377</v>
      </c>
      <c r="Q314" s="214">
        <f>Q18+Q161+Q179</f>
        <v>2923</v>
      </c>
      <c r="R314" s="214">
        <f>R18+R161+R179</f>
        <v>362300</v>
      </c>
      <c r="S314" s="214">
        <f>S18+S161+S179</f>
        <v>0</v>
      </c>
      <c r="T314" s="214">
        <f>T18+T161+T179</f>
        <v>362300</v>
      </c>
    </row>
    <row r="315" spans="1:20" ht="15">
      <c r="A315" s="214" t="s">
        <v>528</v>
      </c>
      <c r="B315" s="214">
        <f aca="true" t="shared" si="151" ref="B315:H315">B38</f>
        <v>269730</v>
      </c>
      <c r="C315" s="214">
        <f t="shared" si="151"/>
        <v>0</v>
      </c>
      <c r="D315" s="214">
        <f t="shared" si="151"/>
        <v>269730</v>
      </c>
      <c r="E315" s="214">
        <f t="shared" si="151"/>
        <v>0</v>
      </c>
      <c r="F315" s="214">
        <f t="shared" si="151"/>
        <v>269730</v>
      </c>
      <c r="G315" s="214">
        <f t="shared" si="151"/>
        <v>0</v>
      </c>
      <c r="H315" s="214">
        <f t="shared" si="151"/>
        <v>269730</v>
      </c>
      <c r="I315" s="214">
        <f>I38</f>
        <v>0</v>
      </c>
      <c r="J315" s="214">
        <f>J38</f>
        <v>269730</v>
      </c>
      <c r="K315" s="214" t="s">
        <v>504</v>
      </c>
      <c r="L315" s="214">
        <f>L19</f>
        <v>0</v>
      </c>
      <c r="M315" s="214">
        <f>M19</f>
        <v>0</v>
      </c>
      <c r="N315" s="214">
        <f>N19</f>
        <v>0</v>
      </c>
      <c r="O315" s="214">
        <f>O19</f>
        <v>0</v>
      </c>
      <c r="P315" s="214">
        <f>P19</f>
        <v>0</v>
      </c>
      <c r="Q315" s="214">
        <f>Q19</f>
        <v>0</v>
      </c>
      <c r="R315" s="214">
        <f>R19</f>
        <v>0</v>
      </c>
      <c r="S315" s="214">
        <f>S19</f>
        <v>0</v>
      </c>
      <c r="T315" s="214">
        <f>T19</f>
        <v>0</v>
      </c>
    </row>
    <row r="316" spans="1:20" ht="15">
      <c r="A316" s="214" t="s">
        <v>529</v>
      </c>
      <c r="B316" s="214">
        <f aca="true" t="shared" si="152" ref="B316:H316">B45</f>
        <v>15637</v>
      </c>
      <c r="C316" s="214">
        <f t="shared" si="152"/>
        <v>10439</v>
      </c>
      <c r="D316" s="214">
        <f t="shared" si="152"/>
        <v>26076</v>
      </c>
      <c r="E316" s="214">
        <f t="shared" si="152"/>
        <v>8194</v>
      </c>
      <c r="F316" s="214">
        <f t="shared" si="152"/>
        <v>34270</v>
      </c>
      <c r="G316" s="214">
        <f t="shared" si="152"/>
        <v>3292</v>
      </c>
      <c r="H316" s="214">
        <f t="shared" si="152"/>
        <v>37562</v>
      </c>
      <c r="I316" s="214">
        <f>I45</f>
        <v>72448</v>
      </c>
      <c r="J316" s="214">
        <f>J45</f>
        <v>110010</v>
      </c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</row>
    <row r="317" spans="1:20" ht="15">
      <c r="A317" s="214" t="s">
        <v>7</v>
      </c>
      <c r="B317" s="214">
        <f aca="true" t="shared" si="153" ref="B317:J317">B55+B135+B156+B193+B211+B230+B248+B285+B266</f>
        <v>531166</v>
      </c>
      <c r="C317" s="214">
        <f t="shared" si="153"/>
        <v>1680</v>
      </c>
      <c r="D317" s="214">
        <f t="shared" si="153"/>
        <v>532846</v>
      </c>
      <c r="E317" s="214">
        <f t="shared" si="153"/>
        <v>87218</v>
      </c>
      <c r="F317" s="214">
        <f t="shared" si="153"/>
        <v>620064</v>
      </c>
      <c r="G317" s="214">
        <f t="shared" si="153"/>
        <v>4137</v>
      </c>
      <c r="H317" s="214">
        <f t="shared" si="153"/>
        <v>625442</v>
      </c>
      <c r="I317" s="214">
        <f>I55+I135+I156+I193+I211+I230+I248+I285+I266</f>
        <v>-762</v>
      </c>
      <c r="J317" s="214">
        <f t="shared" si="153"/>
        <v>624680</v>
      </c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</row>
    <row r="318" spans="1:20" ht="15">
      <c r="A318" s="214" t="s">
        <v>491</v>
      </c>
      <c r="B318" s="214">
        <f aca="true" t="shared" si="154" ref="B318:H318">B56+B136+B157+B175+B194+B212+B231+B249+B286+B267</f>
        <v>220930</v>
      </c>
      <c r="C318" s="214">
        <f t="shared" si="154"/>
        <v>1680</v>
      </c>
      <c r="D318" s="214">
        <f t="shared" si="154"/>
        <v>222610</v>
      </c>
      <c r="E318" s="214">
        <f t="shared" si="154"/>
        <v>87218</v>
      </c>
      <c r="F318" s="214">
        <f t="shared" si="154"/>
        <v>309828</v>
      </c>
      <c r="G318" s="214">
        <f t="shared" si="154"/>
        <v>4137</v>
      </c>
      <c r="H318" s="214">
        <f t="shared" si="154"/>
        <v>313965</v>
      </c>
      <c r="I318" s="214">
        <f>I56+I136+I157+I175+I194+I212+I231+I249+I286+I267</f>
        <v>-762</v>
      </c>
      <c r="J318" s="214">
        <f>J56+J136+J157+J175+J194+J212+J231+J249+J286+J267</f>
        <v>313203</v>
      </c>
      <c r="K318" s="214" t="s">
        <v>40</v>
      </c>
      <c r="L318" s="214">
        <f aca="true" t="shared" si="155" ref="L318:P320">L20</f>
        <v>167876</v>
      </c>
      <c r="M318" s="214">
        <f t="shared" si="155"/>
        <v>-12029</v>
      </c>
      <c r="N318" s="214">
        <f t="shared" si="155"/>
        <v>155847</v>
      </c>
      <c r="O318" s="214">
        <f aca="true" t="shared" si="156" ref="O318:R319">O20</f>
        <v>674073</v>
      </c>
      <c r="P318" s="214">
        <f t="shared" si="156"/>
        <v>829920</v>
      </c>
      <c r="Q318" s="214">
        <f t="shared" si="156"/>
        <v>-21838</v>
      </c>
      <c r="R318" s="214">
        <f t="shared" si="156"/>
        <v>808082</v>
      </c>
      <c r="S318" s="214">
        <f aca="true" t="shared" si="157" ref="S318:T320">S20</f>
        <v>55455</v>
      </c>
      <c r="T318" s="214">
        <f t="shared" si="157"/>
        <v>863537</v>
      </c>
    </row>
    <row r="319" spans="1:20" ht="15">
      <c r="A319" s="214" t="s">
        <v>8</v>
      </c>
      <c r="B319" s="214">
        <f aca="true" t="shared" si="158" ref="B319:H319">B137+B158+B176+B195+B213+B232+B250+B287+B268</f>
        <v>56808</v>
      </c>
      <c r="C319" s="214">
        <f t="shared" si="158"/>
        <v>0</v>
      </c>
      <c r="D319" s="214">
        <f t="shared" si="158"/>
        <v>56808</v>
      </c>
      <c r="E319" s="214">
        <f t="shared" si="158"/>
        <v>0</v>
      </c>
      <c r="F319" s="214">
        <f t="shared" si="158"/>
        <v>56808</v>
      </c>
      <c r="G319" s="214">
        <f t="shared" si="158"/>
        <v>0</v>
      </c>
      <c r="H319" s="214">
        <f t="shared" si="158"/>
        <v>56808</v>
      </c>
      <c r="I319" s="214">
        <f>I137+I158+I176+I195+I213+I232+I250+I287+I268</f>
        <v>0</v>
      </c>
      <c r="J319" s="214">
        <f>J137+J158+J176+J195+J213+J232+J250+J287+J268</f>
        <v>56808</v>
      </c>
      <c r="K319" s="322" t="s">
        <v>200</v>
      </c>
      <c r="L319" s="214">
        <f t="shared" si="155"/>
        <v>0</v>
      </c>
      <c r="M319" s="214">
        <f t="shared" si="155"/>
        <v>0</v>
      </c>
      <c r="N319" s="214">
        <f t="shared" si="155"/>
        <v>0</v>
      </c>
      <c r="O319" s="214">
        <f t="shared" si="156"/>
        <v>682443</v>
      </c>
      <c r="P319" s="214">
        <f t="shared" si="156"/>
        <v>682443</v>
      </c>
      <c r="Q319" s="214">
        <f t="shared" si="156"/>
        <v>1970</v>
      </c>
      <c r="R319" s="214">
        <f t="shared" si="156"/>
        <v>684413</v>
      </c>
      <c r="S319" s="214">
        <f t="shared" si="157"/>
        <v>60071</v>
      </c>
      <c r="T319" s="214">
        <f t="shared" si="157"/>
        <v>744484</v>
      </c>
    </row>
    <row r="320" spans="1:20" ht="15">
      <c r="A320" s="214" t="s">
        <v>492</v>
      </c>
      <c r="B320" s="214">
        <f aca="true" t="shared" si="159" ref="B320:H320">B71+B137+B159+B177+B196+B214+B233+B251+B288+B269</f>
        <v>1281</v>
      </c>
      <c r="C320" s="214">
        <f t="shared" si="159"/>
        <v>0</v>
      </c>
      <c r="D320" s="214">
        <f t="shared" si="159"/>
        <v>1281</v>
      </c>
      <c r="E320" s="214">
        <f t="shared" si="159"/>
        <v>0</v>
      </c>
      <c r="F320" s="214">
        <f t="shared" si="159"/>
        <v>1281</v>
      </c>
      <c r="G320" s="214">
        <f t="shared" si="159"/>
        <v>0</v>
      </c>
      <c r="H320" s="214">
        <f t="shared" si="159"/>
        <v>2522</v>
      </c>
      <c r="I320" s="214">
        <f>I71+I137+I159+I177+I196+I214+I233+I251+I288+I269</f>
        <v>0</v>
      </c>
      <c r="J320" s="214">
        <f>J71+J137+J159+J177+J196+J214+J233+J251+J288+J269</f>
        <v>2522</v>
      </c>
      <c r="K320" s="322" t="s">
        <v>201</v>
      </c>
      <c r="L320" s="214">
        <f t="shared" si="155"/>
        <v>167876</v>
      </c>
      <c r="M320" s="214">
        <f t="shared" si="155"/>
        <v>-12029</v>
      </c>
      <c r="N320" s="214">
        <f t="shared" si="155"/>
        <v>155847</v>
      </c>
      <c r="O320" s="214">
        <f t="shared" si="155"/>
        <v>-8370</v>
      </c>
      <c r="P320" s="214">
        <f t="shared" si="155"/>
        <v>147477</v>
      </c>
      <c r="Q320" s="214">
        <f>Q22</f>
        <v>-23808</v>
      </c>
      <c r="R320" s="214">
        <f>R22</f>
        <v>123669</v>
      </c>
      <c r="S320" s="214">
        <f t="shared" si="157"/>
        <v>-4616</v>
      </c>
      <c r="T320" s="214">
        <f t="shared" si="157"/>
        <v>119053</v>
      </c>
    </row>
    <row r="321" spans="1:20" ht="15">
      <c r="A321" s="214" t="s">
        <v>526</v>
      </c>
      <c r="B321" s="214">
        <f aca="true" t="shared" si="160" ref="B321:H321">B74</f>
        <v>308955</v>
      </c>
      <c r="C321" s="214">
        <f t="shared" si="160"/>
        <v>0</v>
      </c>
      <c r="D321" s="214">
        <f t="shared" si="160"/>
        <v>308955</v>
      </c>
      <c r="E321" s="214">
        <f t="shared" si="160"/>
        <v>0</v>
      </c>
      <c r="F321" s="214">
        <f t="shared" si="160"/>
        <v>308955</v>
      </c>
      <c r="G321" s="214">
        <f t="shared" si="160"/>
        <v>0</v>
      </c>
      <c r="H321" s="214">
        <f t="shared" si="160"/>
        <v>308955</v>
      </c>
      <c r="I321" s="214">
        <f>I74</f>
        <v>0</v>
      </c>
      <c r="J321" s="214">
        <f>J74</f>
        <v>308955</v>
      </c>
      <c r="K321" s="322"/>
      <c r="L321" s="214"/>
      <c r="M321" s="214"/>
      <c r="N321" s="214"/>
      <c r="O321" s="214"/>
      <c r="P321" s="214"/>
      <c r="Q321" s="214"/>
      <c r="R321" s="214"/>
      <c r="S321" s="214"/>
      <c r="T321" s="214"/>
    </row>
    <row r="322" spans="1:20" ht="15">
      <c r="A322" s="214" t="s">
        <v>354</v>
      </c>
      <c r="B322" s="214">
        <f aca="true" t="shared" si="161" ref="B322:H322">B290</f>
        <v>0</v>
      </c>
      <c r="C322" s="214">
        <f t="shared" si="161"/>
        <v>0</v>
      </c>
      <c r="D322" s="214">
        <f t="shared" si="161"/>
        <v>0</v>
      </c>
      <c r="E322" s="214">
        <f t="shared" si="161"/>
        <v>0</v>
      </c>
      <c r="F322" s="214">
        <f t="shared" si="161"/>
        <v>0</v>
      </c>
      <c r="G322" s="214">
        <f t="shared" si="161"/>
        <v>0</v>
      </c>
      <c r="H322" s="214">
        <f t="shared" si="161"/>
        <v>0</v>
      </c>
      <c r="I322" s="214">
        <f>I290</f>
        <v>0</v>
      </c>
      <c r="J322" s="214">
        <f>J290</f>
        <v>0</v>
      </c>
      <c r="K322" s="214" t="s">
        <v>353</v>
      </c>
      <c r="L322" s="214">
        <f aca="true" t="shared" si="162" ref="L322:R322">L290</f>
        <v>0</v>
      </c>
      <c r="M322" s="214">
        <f t="shared" si="162"/>
        <v>0</v>
      </c>
      <c r="N322" s="214">
        <f t="shared" si="162"/>
        <v>0</v>
      </c>
      <c r="O322" s="214">
        <f t="shared" si="162"/>
        <v>0</v>
      </c>
      <c r="P322" s="214">
        <f t="shared" si="162"/>
        <v>0</v>
      </c>
      <c r="Q322" s="214">
        <f t="shared" si="162"/>
        <v>0</v>
      </c>
      <c r="R322" s="214">
        <f t="shared" si="162"/>
        <v>0</v>
      </c>
      <c r="S322" s="214">
        <f>S290</f>
        <v>0</v>
      </c>
      <c r="T322" s="214">
        <f>T290</f>
        <v>0</v>
      </c>
    </row>
    <row r="323" spans="1:20" ht="15">
      <c r="A323" s="310" t="s">
        <v>9</v>
      </c>
      <c r="B323" s="321">
        <f aca="true" t="shared" si="163" ref="B323:H323">B324+B328+B331</f>
        <v>2641831</v>
      </c>
      <c r="C323" s="321">
        <f t="shared" si="163"/>
        <v>6388</v>
      </c>
      <c r="D323" s="321">
        <f t="shared" si="163"/>
        <v>2648219</v>
      </c>
      <c r="E323" s="321">
        <f t="shared" si="163"/>
        <v>79889</v>
      </c>
      <c r="F323" s="321">
        <f t="shared" si="163"/>
        <v>2728108</v>
      </c>
      <c r="G323" s="321">
        <f t="shared" si="163"/>
        <v>-87251</v>
      </c>
      <c r="H323" s="321">
        <f t="shared" si="163"/>
        <v>2640857</v>
      </c>
      <c r="I323" s="321">
        <f>I324+I328+I331</f>
        <v>930</v>
      </c>
      <c r="J323" s="321">
        <f>J324+J328+J331</f>
        <v>2641787</v>
      </c>
      <c r="K323" s="310" t="s">
        <v>9</v>
      </c>
      <c r="L323" s="321">
        <f aca="true" t="shared" si="164" ref="L323:R323">L324+L325+L326</f>
        <v>2649483</v>
      </c>
      <c r="M323" s="321">
        <f t="shared" si="164"/>
        <v>10306</v>
      </c>
      <c r="N323" s="321">
        <f t="shared" si="164"/>
        <v>2659789</v>
      </c>
      <c r="O323" s="321">
        <f t="shared" si="164"/>
        <v>13008</v>
      </c>
      <c r="P323" s="321">
        <f t="shared" si="164"/>
        <v>2672797</v>
      </c>
      <c r="Q323" s="321">
        <f t="shared" si="164"/>
        <v>-75186</v>
      </c>
      <c r="R323" s="321">
        <f t="shared" si="164"/>
        <v>2597611</v>
      </c>
      <c r="S323" s="321">
        <f>S324+S325+S326</f>
        <v>3692</v>
      </c>
      <c r="T323" s="321">
        <f>T324+T325+T326</f>
        <v>2601303</v>
      </c>
    </row>
    <row r="324" spans="1:20" ht="15">
      <c r="A324" s="214" t="s">
        <v>10</v>
      </c>
      <c r="B324" s="214">
        <f aca="true" t="shared" si="165" ref="B324:H324">B325+B326+B327</f>
        <v>582847</v>
      </c>
      <c r="C324" s="214">
        <f t="shared" si="165"/>
        <v>0</v>
      </c>
      <c r="D324" s="214">
        <f t="shared" si="165"/>
        <v>582847</v>
      </c>
      <c r="E324" s="214">
        <f t="shared" si="165"/>
        <v>14755</v>
      </c>
      <c r="F324" s="214">
        <f t="shared" si="165"/>
        <v>597602</v>
      </c>
      <c r="G324" s="214">
        <f t="shared" si="165"/>
        <v>0</v>
      </c>
      <c r="H324" s="214">
        <f t="shared" si="165"/>
        <v>597602</v>
      </c>
      <c r="I324" s="214">
        <f>I325+I326+I327</f>
        <v>0</v>
      </c>
      <c r="J324" s="214">
        <f>J325+J326+J327</f>
        <v>597602</v>
      </c>
      <c r="K324" s="214" t="s">
        <v>41</v>
      </c>
      <c r="L324" s="214">
        <f aca="true" t="shared" si="166" ref="L324:T324">L76+L140+L162+L181+L199+L218+L236+L254+L292+L273</f>
        <v>1963315</v>
      </c>
      <c r="M324" s="214">
        <f t="shared" si="166"/>
        <v>3438</v>
      </c>
      <c r="N324" s="214">
        <f t="shared" si="166"/>
        <v>1966753</v>
      </c>
      <c r="O324" s="214">
        <f t="shared" si="166"/>
        <v>167369</v>
      </c>
      <c r="P324" s="214">
        <f t="shared" si="166"/>
        <v>2134122</v>
      </c>
      <c r="Q324" s="214">
        <f t="shared" si="166"/>
        <v>8154</v>
      </c>
      <c r="R324" s="214">
        <f t="shared" si="166"/>
        <v>2142276</v>
      </c>
      <c r="S324" s="214">
        <f t="shared" si="166"/>
        <v>1979</v>
      </c>
      <c r="T324" s="214">
        <f t="shared" si="166"/>
        <v>2144255</v>
      </c>
    </row>
    <row r="325" spans="1:20" ht="15">
      <c r="A325" s="214" t="s">
        <v>11</v>
      </c>
      <c r="B325" s="214">
        <f aca="true" t="shared" si="167" ref="B325:H325">B77+B141+B162+B181+B199+B218+B236+B254+B292</f>
        <v>144300</v>
      </c>
      <c r="C325" s="214">
        <f t="shared" si="167"/>
        <v>0</v>
      </c>
      <c r="D325" s="214">
        <f t="shared" si="167"/>
        <v>144300</v>
      </c>
      <c r="E325" s="214">
        <f t="shared" si="167"/>
        <v>39</v>
      </c>
      <c r="F325" s="214">
        <f t="shared" si="167"/>
        <v>144339</v>
      </c>
      <c r="G325" s="214">
        <f t="shared" si="167"/>
        <v>0</v>
      </c>
      <c r="H325" s="214">
        <f t="shared" si="167"/>
        <v>144339</v>
      </c>
      <c r="I325" s="214">
        <f>I77+I141+I162+I181+I199+I218+I236+I254+I292</f>
        <v>0</v>
      </c>
      <c r="J325" s="214">
        <f>J77+J141+J162+J181+J199+J218+J236+J254+J292</f>
        <v>144339</v>
      </c>
      <c r="K325" s="214" t="s">
        <v>42</v>
      </c>
      <c r="L325" s="214">
        <f aca="true" t="shared" si="168" ref="L325:T325">L77+L141+L163+L182+L200+L219+L237+L255+L293+L274</f>
        <v>643668</v>
      </c>
      <c r="M325" s="214">
        <f t="shared" si="168"/>
        <v>6555</v>
      </c>
      <c r="N325" s="214">
        <f t="shared" si="168"/>
        <v>650223</v>
      </c>
      <c r="O325" s="214">
        <f t="shared" si="168"/>
        <v>-155756</v>
      </c>
      <c r="P325" s="214">
        <f t="shared" si="168"/>
        <v>494467</v>
      </c>
      <c r="Q325" s="214">
        <f t="shared" si="168"/>
        <v>-83340</v>
      </c>
      <c r="R325" s="214">
        <f t="shared" si="168"/>
        <v>411127</v>
      </c>
      <c r="S325" s="214">
        <f t="shared" si="168"/>
        <v>970</v>
      </c>
      <c r="T325" s="214">
        <f t="shared" si="168"/>
        <v>412097</v>
      </c>
    </row>
    <row r="326" spans="1:20" ht="15">
      <c r="A326" s="214" t="s">
        <v>12</v>
      </c>
      <c r="B326" s="214">
        <f aca="true" t="shared" si="169" ref="B326:H326">B80</f>
        <v>438547</v>
      </c>
      <c r="C326" s="214">
        <f t="shared" si="169"/>
        <v>0</v>
      </c>
      <c r="D326" s="214">
        <f t="shared" si="169"/>
        <v>438547</v>
      </c>
      <c r="E326" s="214">
        <f t="shared" si="169"/>
        <v>14716</v>
      </c>
      <c r="F326" s="214">
        <f t="shared" si="169"/>
        <v>453263</v>
      </c>
      <c r="G326" s="214">
        <f t="shared" si="169"/>
        <v>0</v>
      </c>
      <c r="H326" s="214">
        <f t="shared" si="169"/>
        <v>453263</v>
      </c>
      <c r="I326" s="214">
        <f>I80</f>
        <v>0</v>
      </c>
      <c r="J326" s="214">
        <f>J80</f>
        <v>453263</v>
      </c>
      <c r="K326" s="214" t="s">
        <v>43</v>
      </c>
      <c r="L326" s="214">
        <f aca="true" t="shared" si="170" ref="L326:R326">L78+L294</f>
        <v>42500</v>
      </c>
      <c r="M326" s="214">
        <f t="shared" si="170"/>
        <v>313</v>
      </c>
      <c r="N326" s="214">
        <f t="shared" si="170"/>
        <v>42813</v>
      </c>
      <c r="O326" s="214">
        <f t="shared" si="170"/>
        <v>1395</v>
      </c>
      <c r="P326" s="214">
        <f t="shared" si="170"/>
        <v>44208</v>
      </c>
      <c r="Q326" s="214">
        <f t="shared" si="170"/>
        <v>0</v>
      </c>
      <c r="R326" s="214">
        <f t="shared" si="170"/>
        <v>44208</v>
      </c>
      <c r="S326" s="214">
        <f>S78+S294</f>
        <v>743</v>
      </c>
      <c r="T326" s="214">
        <f>T78+T294</f>
        <v>44951</v>
      </c>
    </row>
    <row r="327" spans="1:20" ht="15">
      <c r="A327" s="214" t="s">
        <v>13</v>
      </c>
      <c r="B327" s="214"/>
      <c r="C327" s="214"/>
      <c r="D327" s="214"/>
      <c r="E327" s="214"/>
      <c r="F327" s="214"/>
      <c r="G327" s="214"/>
      <c r="H327" s="214"/>
      <c r="I327" s="214"/>
      <c r="J327" s="214"/>
      <c r="K327" s="214" t="s">
        <v>540</v>
      </c>
      <c r="L327" s="214">
        <f aca="true" t="shared" si="171" ref="L327:R327">L79</f>
        <v>0</v>
      </c>
      <c r="M327" s="214">
        <f t="shared" si="171"/>
        <v>0</v>
      </c>
      <c r="N327" s="214">
        <f t="shared" si="171"/>
        <v>0</v>
      </c>
      <c r="O327" s="214">
        <f t="shared" si="171"/>
        <v>0</v>
      </c>
      <c r="P327" s="214">
        <f t="shared" si="171"/>
        <v>0</v>
      </c>
      <c r="Q327" s="214">
        <f t="shared" si="171"/>
        <v>0</v>
      </c>
      <c r="R327" s="214">
        <f t="shared" si="171"/>
        <v>0</v>
      </c>
      <c r="S327" s="214">
        <f>S79</f>
        <v>0</v>
      </c>
      <c r="T327" s="214">
        <f>T79</f>
        <v>0</v>
      </c>
    </row>
    <row r="328" spans="1:20" ht="15">
      <c r="A328" s="214" t="s">
        <v>14</v>
      </c>
      <c r="B328" s="214">
        <f aca="true" t="shared" si="172" ref="B328:J328">B84</f>
        <v>0</v>
      </c>
      <c r="C328" s="214">
        <f t="shared" si="172"/>
        <v>4513</v>
      </c>
      <c r="D328" s="214">
        <f t="shared" si="172"/>
        <v>4513</v>
      </c>
      <c r="E328" s="214">
        <f t="shared" si="172"/>
        <v>-4079</v>
      </c>
      <c r="F328" s="214">
        <f t="shared" si="172"/>
        <v>434</v>
      </c>
      <c r="G328" s="214">
        <f t="shared" si="172"/>
        <v>0</v>
      </c>
      <c r="H328" s="214">
        <f t="shared" si="172"/>
        <v>434</v>
      </c>
      <c r="I328" s="214">
        <f t="shared" si="172"/>
        <v>3204</v>
      </c>
      <c r="J328" s="214">
        <f t="shared" si="172"/>
        <v>3638</v>
      </c>
      <c r="K328" s="214" t="s">
        <v>541</v>
      </c>
      <c r="L328" s="214">
        <f aca="true" t="shared" si="173" ref="L328:R328">L80+L294</f>
        <v>41000</v>
      </c>
      <c r="M328" s="214">
        <f t="shared" si="173"/>
        <v>313</v>
      </c>
      <c r="N328" s="214">
        <f t="shared" si="173"/>
        <v>41313</v>
      </c>
      <c r="O328" s="214">
        <f t="shared" si="173"/>
        <v>1395</v>
      </c>
      <c r="P328" s="214">
        <f t="shared" si="173"/>
        <v>42708</v>
      </c>
      <c r="Q328" s="214">
        <f t="shared" si="173"/>
        <v>0</v>
      </c>
      <c r="R328" s="214">
        <f t="shared" si="173"/>
        <v>42708</v>
      </c>
      <c r="S328" s="214">
        <f>S80+S294</f>
        <v>243</v>
      </c>
      <c r="T328" s="214">
        <f>T80+T294</f>
        <v>42951</v>
      </c>
    </row>
    <row r="329" spans="1:20" ht="15">
      <c r="A329" s="214" t="s">
        <v>15</v>
      </c>
      <c r="B329" s="214">
        <f aca="true" t="shared" si="174" ref="B329:J329">B85</f>
        <v>0</v>
      </c>
      <c r="C329" s="214">
        <f t="shared" si="174"/>
        <v>0</v>
      </c>
      <c r="D329" s="214">
        <f t="shared" si="174"/>
        <v>0</v>
      </c>
      <c r="E329" s="214">
        <f t="shared" si="174"/>
        <v>0</v>
      </c>
      <c r="F329" s="214">
        <f t="shared" si="174"/>
        <v>0</v>
      </c>
      <c r="G329" s="214">
        <f t="shared" si="174"/>
        <v>0</v>
      </c>
      <c r="H329" s="214">
        <f t="shared" si="174"/>
        <v>0</v>
      </c>
      <c r="I329" s="214">
        <f t="shared" si="174"/>
        <v>2951</v>
      </c>
      <c r="J329" s="214">
        <f t="shared" si="174"/>
        <v>2951</v>
      </c>
      <c r="K329" s="214" t="s">
        <v>44</v>
      </c>
      <c r="L329" s="214">
        <f aca="true" t="shared" si="175" ref="L329:N330">L81</f>
        <v>0</v>
      </c>
      <c r="M329" s="214">
        <f t="shared" si="175"/>
        <v>0</v>
      </c>
      <c r="N329" s="214">
        <f t="shared" si="175"/>
        <v>0</v>
      </c>
      <c r="O329" s="214">
        <f aca="true" t="shared" si="176" ref="O329:R330">O81</f>
        <v>0</v>
      </c>
      <c r="P329" s="214">
        <f t="shared" si="176"/>
        <v>0</v>
      </c>
      <c r="Q329" s="214">
        <f t="shared" si="176"/>
        <v>0</v>
      </c>
      <c r="R329" s="214">
        <f t="shared" si="176"/>
        <v>0</v>
      </c>
      <c r="S329" s="214">
        <f>S81</f>
        <v>500</v>
      </c>
      <c r="T329" s="214">
        <f>T81</f>
        <v>500</v>
      </c>
    </row>
    <row r="330" spans="1:20" ht="15">
      <c r="A330" s="214" t="s">
        <v>16</v>
      </c>
      <c r="B330" s="214">
        <f aca="true" t="shared" si="177" ref="B330:J330">B88</f>
        <v>0</v>
      </c>
      <c r="C330" s="214">
        <f t="shared" si="177"/>
        <v>4513</v>
      </c>
      <c r="D330" s="214">
        <f t="shared" si="177"/>
        <v>4513</v>
      </c>
      <c r="E330" s="214">
        <f t="shared" si="177"/>
        <v>-4079</v>
      </c>
      <c r="F330" s="214">
        <f t="shared" si="177"/>
        <v>434</v>
      </c>
      <c r="G330" s="214">
        <f t="shared" si="177"/>
        <v>0</v>
      </c>
      <c r="H330" s="214">
        <f t="shared" si="177"/>
        <v>434</v>
      </c>
      <c r="I330" s="214">
        <f t="shared" si="177"/>
        <v>253</v>
      </c>
      <c r="J330" s="214">
        <f t="shared" si="177"/>
        <v>687</v>
      </c>
      <c r="K330" s="214" t="s">
        <v>505</v>
      </c>
      <c r="L330" s="214">
        <f t="shared" si="175"/>
        <v>1500</v>
      </c>
      <c r="M330" s="214">
        <f t="shared" si="175"/>
        <v>0</v>
      </c>
      <c r="N330" s="214">
        <f t="shared" si="175"/>
        <v>1500</v>
      </c>
      <c r="O330" s="214">
        <f t="shared" si="176"/>
        <v>0</v>
      </c>
      <c r="P330" s="214">
        <f t="shared" si="176"/>
        <v>1500</v>
      </c>
      <c r="Q330" s="214">
        <f t="shared" si="176"/>
        <v>0</v>
      </c>
      <c r="R330" s="214">
        <f t="shared" si="176"/>
        <v>1500</v>
      </c>
      <c r="S330" s="214">
        <f>S82</f>
        <v>0</v>
      </c>
      <c r="T330" s="214">
        <f>T82</f>
        <v>1500</v>
      </c>
    </row>
    <row r="331" spans="1:20" ht="15">
      <c r="A331" s="214" t="s">
        <v>17</v>
      </c>
      <c r="B331" s="214">
        <f aca="true" t="shared" si="178" ref="B331:F332">B92+B163+B182+B200+B219+B237+B255+B293</f>
        <v>2058984</v>
      </c>
      <c r="C331" s="214">
        <f t="shared" si="178"/>
        <v>1875</v>
      </c>
      <c r="D331" s="214">
        <f t="shared" si="178"/>
        <v>2060859</v>
      </c>
      <c r="E331" s="214">
        <f t="shared" si="178"/>
        <v>69213</v>
      </c>
      <c r="F331" s="214">
        <f t="shared" si="178"/>
        <v>2130072</v>
      </c>
      <c r="G331" s="214">
        <f aca="true" t="shared" si="179" ref="G331:J332">G92+G163+G182+G200+G219+G237+G255+G293</f>
        <v>-87251</v>
      </c>
      <c r="H331" s="214">
        <f t="shared" si="179"/>
        <v>2042821</v>
      </c>
      <c r="I331" s="214">
        <f t="shared" si="179"/>
        <v>-2274</v>
      </c>
      <c r="J331" s="214">
        <f t="shared" si="179"/>
        <v>2040547</v>
      </c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</row>
    <row r="332" spans="1:20" ht="15">
      <c r="A332" s="214" t="s">
        <v>507</v>
      </c>
      <c r="B332" s="214">
        <f t="shared" si="178"/>
        <v>1824886</v>
      </c>
      <c r="C332" s="214">
        <f t="shared" si="178"/>
        <v>0</v>
      </c>
      <c r="D332" s="214">
        <f t="shared" si="178"/>
        <v>1824886</v>
      </c>
      <c r="E332" s="214">
        <f t="shared" si="178"/>
        <v>69213</v>
      </c>
      <c r="F332" s="214">
        <f t="shared" si="178"/>
        <v>1894099</v>
      </c>
      <c r="G332" s="214">
        <f t="shared" si="179"/>
        <v>-87251</v>
      </c>
      <c r="H332" s="214">
        <f t="shared" si="179"/>
        <v>1806848</v>
      </c>
      <c r="I332" s="214">
        <f t="shared" si="179"/>
        <v>-2274</v>
      </c>
      <c r="J332" s="214">
        <f t="shared" si="179"/>
        <v>1804574</v>
      </c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</row>
    <row r="333" spans="1:20" ht="15">
      <c r="A333" s="214" t="s">
        <v>506</v>
      </c>
      <c r="B333" s="214">
        <f aca="true" t="shared" si="180" ref="B333:H333">B103+B165+B184+B202+B221+B239+B257+B295</f>
        <v>228518</v>
      </c>
      <c r="C333" s="214">
        <f t="shared" si="180"/>
        <v>1875</v>
      </c>
      <c r="D333" s="214">
        <f t="shared" si="180"/>
        <v>230393</v>
      </c>
      <c r="E333" s="214">
        <f t="shared" si="180"/>
        <v>0</v>
      </c>
      <c r="F333" s="214">
        <f t="shared" si="180"/>
        <v>230393</v>
      </c>
      <c r="G333" s="214">
        <f t="shared" si="180"/>
        <v>0</v>
      </c>
      <c r="H333" s="214">
        <f t="shared" si="180"/>
        <v>230393</v>
      </c>
      <c r="I333" s="214">
        <f>I103+I165+I184+I202+I221+I239+I257+I295</f>
        <v>0</v>
      </c>
      <c r="J333" s="214">
        <f>J103+J165+J184+J202+J221+J239+J257+J295</f>
        <v>230393</v>
      </c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</row>
    <row r="334" spans="1:20" ht="15">
      <c r="A334" s="214" t="s">
        <v>495</v>
      </c>
      <c r="B334" s="214">
        <f aca="true" t="shared" si="181" ref="B334:H334">B109</f>
        <v>5580</v>
      </c>
      <c r="C334" s="214">
        <f t="shared" si="181"/>
        <v>0</v>
      </c>
      <c r="D334" s="214">
        <f t="shared" si="181"/>
        <v>5580</v>
      </c>
      <c r="E334" s="214">
        <f t="shared" si="181"/>
        <v>0</v>
      </c>
      <c r="F334" s="214">
        <f t="shared" si="181"/>
        <v>5580</v>
      </c>
      <c r="G334" s="214">
        <f t="shared" si="181"/>
        <v>0</v>
      </c>
      <c r="H334" s="214">
        <f t="shared" si="181"/>
        <v>5580</v>
      </c>
      <c r="I334" s="214">
        <f>I109</f>
        <v>0</v>
      </c>
      <c r="J334" s="214">
        <f>J109</f>
        <v>5580</v>
      </c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</row>
    <row r="335" spans="1:20" ht="15">
      <c r="A335" s="310"/>
      <c r="B335" s="214"/>
      <c r="C335" s="214"/>
      <c r="D335" s="214"/>
      <c r="E335" s="214"/>
      <c r="F335" s="214"/>
      <c r="G335" s="214"/>
      <c r="H335" s="214"/>
      <c r="I335" s="214"/>
      <c r="J335" s="214"/>
      <c r="K335" s="310" t="s">
        <v>512</v>
      </c>
      <c r="L335" s="321"/>
      <c r="M335" s="321"/>
      <c r="N335" s="321"/>
      <c r="O335" s="321"/>
      <c r="P335" s="321"/>
      <c r="Q335" s="321"/>
      <c r="R335" s="321"/>
      <c r="S335" s="321"/>
      <c r="T335" s="321"/>
    </row>
    <row r="336" spans="1:20" ht="15">
      <c r="A336" s="214"/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</row>
    <row r="337" spans="1:20" ht="15">
      <c r="A337" s="214"/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</row>
    <row r="338" spans="1:20" ht="15">
      <c r="A338" s="321" t="s">
        <v>20</v>
      </c>
      <c r="B338" s="321">
        <f aca="true" t="shared" si="182" ref="B338:J338">B304+B323+B335</f>
        <v>6979965</v>
      </c>
      <c r="C338" s="321">
        <f t="shared" si="182"/>
        <v>21507</v>
      </c>
      <c r="D338" s="321">
        <f t="shared" si="182"/>
        <v>7001472</v>
      </c>
      <c r="E338" s="321">
        <f t="shared" si="182"/>
        <v>200998</v>
      </c>
      <c r="F338" s="321">
        <f t="shared" si="182"/>
        <v>7202470</v>
      </c>
      <c r="G338" s="321">
        <f t="shared" si="182"/>
        <v>-79135</v>
      </c>
      <c r="H338" s="321">
        <f t="shared" si="182"/>
        <v>7124576</v>
      </c>
      <c r="I338" s="321">
        <f t="shared" si="182"/>
        <v>67795</v>
      </c>
      <c r="J338" s="321">
        <f t="shared" si="182"/>
        <v>7192371</v>
      </c>
      <c r="K338" s="321" t="s">
        <v>46</v>
      </c>
      <c r="L338" s="321">
        <f aca="true" t="shared" si="183" ref="L338:R338">L304+L323</f>
        <v>7085422</v>
      </c>
      <c r="M338" s="321">
        <f t="shared" si="183"/>
        <v>1348237</v>
      </c>
      <c r="N338" s="321">
        <f t="shared" si="183"/>
        <v>7164023</v>
      </c>
      <c r="O338" s="321">
        <f t="shared" si="183"/>
        <v>875763</v>
      </c>
      <c r="P338" s="321">
        <f t="shared" si="183"/>
        <v>8038571</v>
      </c>
      <c r="Q338" s="321">
        <f t="shared" si="183"/>
        <v>-79135</v>
      </c>
      <c r="R338" s="321">
        <f t="shared" si="183"/>
        <v>7960677</v>
      </c>
      <c r="S338" s="321">
        <f>S304+S323</f>
        <v>67795</v>
      </c>
      <c r="T338" s="321">
        <f>T304+T323</f>
        <v>8028472</v>
      </c>
    </row>
    <row r="339" spans="1:20" ht="15">
      <c r="A339" s="214"/>
      <c r="B339" s="214"/>
      <c r="C339" s="214"/>
      <c r="D339" s="214"/>
      <c r="E339" s="214"/>
      <c r="F339" s="214"/>
      <c r="G339" s="214"/>
      <c r="H339" s="214"/>
      <c r="I339" s="214"/>
      <c r="J339" s="214"/>
      <c r="K339" s="214" t="s">
        <v>47</v>
      </c>
      <c r="L339" s="214">
        <f aca="true" t="shared" si="184" ref="L339:T339">B338-L338</f>
        <v>-105457</v>
      </c>
      <c r="M339" s="214">
        <f t="shared" si="184"/>
        <v>-1326730</v>
      </c>
      <c r="N339" s="214">
        <f t="shared" si="184"/>
        <v>-162551</v>
      </c>
      <c r="O339" s="214">
        <f t="shared" si="184"/>
        <v>-674765</v>
      </c>
      <c r="P339" s="214">
        <f t="shared" si="184"/>
        <v>-836101</v>
      </c>
      <c r="Q339" s="214">
        <f t="shared" si="184"/>
        <v>0</v>
      </c>
      <c r="R339" s="214">
        <f t="shared" si="184"/>
        <v>-836101</v>
      </c>
      <c r="S339" s="214">
        <f t="shared" si="184"/>
        <v>0</v>
      </c>
      <c r="T339" s="214">
        <f t="shared" si="184"/>
        <v>-836101</v>
      </c>
    </row>
    <row r="340" spans="1:20" ht="15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 t="s">
        <v>194</v>
      </c>
      <c r="L340" s="214">
        <f aca="true" t="shared" si="185" ref="L340:T340">B304-L304</f>
        <v>-97805</v>
      </c>
      <c r="M340" s="214">
        <f t="shared" si="185"/>
        <v>-1322812</v>
      </c>
      <c r="N340" s="214">
        <f t="shared" si="185"/>
        <v>-150981</v>
      </c>
      <c r="O340" s="214">
        <f t="shared" si="185"/>
        <v>-741646</v>
      </c>
      <c r="P340" s="214">
        <f t="shared" si="185"/>
        <v>-891412</v>
      </c>
      <c r="Q340" s="214">
        <f t="shared" si="185"/>
        <v>12065</v>
      </c>
      <c r="R340" s="214">
        <f t="shared" si="185"/>
        <v>-879347</v>
      </c>
      <c r="S340" s="214">
        <f t="shared" si="185"/>
        <v>2762</v>
      </c>
      <c r="T340" s="214">
        <f t="shared" si="185"/>
        <v>-876585</v>
      </c>
    </row>
    <row r="341" spans="1:20" ht="15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 t="s">
        <v>195</v>
      </c>
      <c r="L341" s="214">
        <f aca="true" t="shared" si="186" ref="L341:T341">B323+-L323</f>
        <v>-7652</v>
      </c>
      <c r="M341" s="214">
        <f t="shared" si="186"/>
        <v>-3918</v>
      </c>
      <c r="N341" s="214">
        <f t="shared" si="186"/>
        <v>-11570</v>
      </c>
      <c r="O341" s="214">
        <f t="shared" si="186"/>
        <v>66881</v>
      </c>
      <c r="P341" s="214">
        <f t="shared" si="186"/>
        <v>55311</v>
      </c>
      <c r="Q341" s="214">
        <f t="shared" si="186"/>
        <v>-12065</v>
      </c>
      <c r="R341" s="214">
        <f t="shared" si="186"/>
        <v>43246</v>
      </c>
      <c r="S341" s="214">
        <f t="shared" si="186"/>
        <v>-2762</v>
      </c>
      <c r="T341" s="214">
        <f t="shared" si="186"/>
        <v>40484</v>
      </c>
    </row>
    <row r="342" spans="1:20" ht="15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321" t="s">
        <v>50</v>
      </c>
      <c r="L342" s="321">
        <f aca="true" t="shared" si="187" ref="L342:R342">L343+L344</f>
        <v>1065719</v>
      </c>
      <c r="M342" s="321">
        <f t="shared" si="187"/>
        <v>0</v>
      </c>
      <c r="N342" s="321">
        <f t="shared" si="187"/>
        <v>1065719</v>
      </c>
      <c r="O342" s="321">
        <f t="shared" si="187"/>
        <v>-783086</v>
      </c>
      <c r="P342" s="321">
        <f t="shared" si="187"/>
        <v>282633</v>
      </c>
      <c r="Q342" s="321">
        <f t="shared" si="187"/>
        <v>0</v>
      </c>
      <c r="R342" s="321">
        <f t="shared" si="187"/>
        <v>282633</v>
      </c>
      <c r="S342" s="321">
        <f>S343+S344</f>
        <v>0</v>
      </c>
      <c r="T342" s="321">
        <f>T343+T344</f>
        <v>282633</v>
      </c>
    </row>
    <row r="343" spans="1:20" ht="15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 t="s">
        <v>51</v>
      </c>
      <c r="L343" s="214">
        <f aca="true" t="shared" si="188" ref="L343:N344">L119</f>
        <v>973264</v>
      </c>
      <c r="M343" s="214">
        <f t="shared" si="188"/>
        <v>0</v>
      </c>
      <c r="N343" s="214">
        <f t="shared" si="188"/>
        <v>973264</v>
      </c>
      <c r="O343" s="214">
        <f aca="true" t="shared" si="189" ref="O343:R344">O119</f>
        <v>-783086</v>
      </c>
      <c r="P343" s="214">
        <f t="shared" si="189"/>
        <v>190178</v>
      </c>
      <c r="Q343" s="214">
        <f t="shared" si="189"/>
        <v>0</v>
      </c>
      <c r="R343" s="214">
        <f t="shared" si="189"/>
        <v>190178</v>
      </c>
      <c r="S343" s="214">
        <f>S119</f>
        <v>0</v>
      </c>
      <c r="T343" s="214">
        <f>T119</f>
        <v>190178</v>
      </c>
    </row>
    <row r="344" spans="1:20" ht="15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 t="s">
        <v>52</v>
      </c>
      <c r="L344" s="214">
        <f t="shared" si="188"/>
        <v>92455</v>
      </c>
      <c r="M344" s="214">
        <f t="shared" si="188"/>
        <v>0</v>
      </c>
      <c r="N344" s="214">
        <f t="shared" si="188"/>
        <v>92455</v>
      </c>
      <c r="O344" s="214">
        <f t="shared" si="189"/>
        <v>0</v>
      </c>
      <c r="P344" s="214">
        <f t="shared" si="189"/>
        <v>92455</v>
      </c>
      <c r="Q344" s="214">
        <f t="shared" si="189"/>
        <v>0</v>
      </c>
      <c r="R344" s="214">
        <f t="shared" si="189"/>
        <v>92455</v>
      </c>
      <c r="S344" s="214">
        <f>S120</f>
        <v>0</v>
      </c>
      <c r="T344" s="214">
        <f>T120</f>
        <v>92455</v>
      </c>
    </row>
    <row r="345" spans="1:20" ht="15">
      <c r="A345" s="321" t="s">
        <v>21</v>
      </c>
      <c r="B345" s="321"/>
      <c r="C345" s="321"/>
      <c r="D345" s="321"/>
      <c r="E345" s="321"/>
      <c r="F345" s="321"/>
      <c r="G345" s="321"/>
      <c r="H345" s="321"/>
      <c r="I345" s="321"/>
      <c r="J345" s="321"/>
      <c r="K345" s="321" t="s">
        <v>196</v>
      </c>
      <c r="L345" s="321">
        <f aca="true" t="shared" si="190" ref="L345:R345">L346+L347</f>
        <v>0</v>
      </c>
      <c r="M345" s="321">
        <f t="shared" si="190"/>
        <v>1326730</v>
      </c>
      <c r="N345" s="321">
        <f t="shared" si="190"/>
        <v>57094</v>
      </c>
      <c r="O345" s="321">
        <f t="shared" si="190"/>
        <v>-55879</v>
      </c>
      <c r="P345" s="321">
        <f t="shared" si="190"/>
        <v>0</v>
      </c>
      <c r="Q345" s="321">
        <f t="shared" si="190"/>
        <v>0</v>
      </c>
      <c r="R345" s="321">
        <f t="shared" si="190"/>
        <v>0</v>
      </c>
      <c r="S345" s="321">
        <f>S346+S347</f>
        <v>0</v>
      </c>
      <c r="T345" s="321">
        <f>T346+T347</f>
        <v>0</v>
      </c>
    </row>
    <row r="346" spans="1:20" ht="15">
      <c r="A346" s="321" t="s">
        <v>22</v>
      </c>
      <c r="B346" s="321">
        <f aca="true" t="shared" si="191" ref="B346:H346">B347+B348</f>
        <v>1171176</v>
      </c>
      <c r="C346" s="321">
        <f t="shared" si="191"/>
        <v>0</v>
      </c>
      <c r="D346" s="321">
        <f t="shared" si="191"/>
        <v>1171176</v>
      </c>
      <c r="E346" s="321">
        <f t="shared" si="191"/>
        <v>-52442</v>
      </c>
      <c r="F346" s="321">
        <f t="shared" si="191"/>
        <v>1118734</v>
      </c>
      <c r="G346" s="321">
        <f t="shared" si="191"/>
        <v>0</v>
      </c>
      <c r="H346" s="321">
        <f t="shared" si="191"/>
        <v>1118734</v>
      </c>
      <c r="I346" s="321">
        <f>I347+I348</f>
        <v>0</v>
      </c>
      <c r="J346" s="321">
        <f>J347+J348</f>
        <v>1118734</v>
      </c>
      <c r="K346" s="214" t="s">
        <v>197</v>
      </c>
      <c r="L346" s="214">
        <f aca="true" t="shared" si="192" ref="L346:T347">-(B347+L340-L343)</f>
        <v>0</v>
      </c>
      <c r="M346" s="214">
        <f t="shared" si="192"/>
        <v>1322812</v>
      </c>
      <c r="N346" s="214">
        <f t="shared" si="192"/>
        <v>53176</v>
      </c>
      <c r="O346" s="214">
        <f t="shared" si="192"/>
        <v>11002</v>
      </c>
      <c r="P346" s="214">
        <f t="shared" si="192"/>
        <v>62963</v>
      </c>
      <c r="Q346" s="214">
        <f t="shared" si="192"/>
        <v>-12065</v>
      </c>
      <c r="R346" s="214">
        <f t="shared" si="192"/>
        <v>0</v>
      </c>
      <c r="S346" s="214">
        <f t="shared" si="192"/>
        <v>-2762</v>
      </c>
      <c r="T346" s="214">
        <f t="shared" si="192"/>
        <v>-2762</v>
      </c>
    </row>
    <row r="347" spans="1:20" ht="15">
      <c r="A347" s="214" t="s">
        <v>31</v>
      </c>
      <c r="B347" s="214">
        <v>1071069</v>
      </c>
      <c r="C347" s="214"/>
      <c r="D347" s="214">
        <v>1071069</v>
      </c>
      <c r="E347" s="214">
        <f>E123+E148+E166+E185+E203+E222+E240+E258+E277+E296</f>
        <v>-52442</v>
      </c>
      <c r="F347" s="214">
        <f>SUM(D347:E347)</f>
        <v>1018627</v>
      </c>
      <c r="G347" s="214"/>
      <c r="H347" s="9">
        <f>H123+H148+H166+H185+H203+H222+H240+H258+H277+H296</f>
        <v>1069525</v>
      </c>
      <c r="I347" s="9">
        <f>I123+I148+I166+I185+I203+I222+I240+I258+I277+I296</f>
        <v>0</v>
      </c>
      <c r="J347" s="9">
        <f>J123+J148+J166+J185+J203+J222+J240+J258+J277+J296</f>
        <v>1069525</v>
      </c>
      <c r="K347" s="214" t="s">
        <v>198</v>
      </c>
      <c r="L347" s="214">
        <f t="shared" si="192"/>
        <v>0</v>
      </c>
      <c r="M347" s="214">
        <f t="shared" si="192"/>
        <v>3918</v>
      </c>
      <c r="N347" s="214">
        <f t="shared" si="192"/>
        <v>3918</v>
      </c>
      <c r="O347" s="214">
        <f t="shared" si="192"/>
        <v>-66881</v>
      </c>
      <c r="P347" s="214">
        <f t="shared" si="192"/>
        <v>-62963</v>
      </c>
      <c r="Q347" s="214">
        <f t="shared" si="192"/>
        <v>12065</v>
      </c>
      <c r="R347" s="214">
        <f t="shared" si="192"/>
        <v>0</v>
      </c>
      <c r="S347" s="214">
        <f t="shared" si="192"/>
        <v>2762</v>
      </c>
      <c r="T347" s="214">
        <f t="shared" si="192"/>
        <v>2762</v>
      </c>
    </row>
    <row r="348" spans="1:20" ht="15">
      <c r="A348" s="214" t="s">
        <v>32</v>
      </c>
      <c r="B348" s="214">
        <v>100107</v>
      </c>
      <c r="C348" s="214"/>
      <c r="D348" s="214">
        <v>100107</v>
      </c>
      <c r="E348" s="214">
        <f>E124</f>
        <v>0</v>
      </c>
      <c r="F348" s="214">
        <v>100107</v>
      </c>
      <c r="G348" s="214"/>
      <c r="H348" s="9">
        <f>H124</f>
        <v>49209</v>
      </c>
      <c r="I348" s="9">
        <f>I124</f>
        <v>0</v>
      </c>
      <c r="J348" s="9">
        <f>J124</f>
        <v>49209</v>
      </c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</row>
    <row r="349" spans="1:20" ht="15">
      <c r="A349" s="321" t="s">
        <v>23</v>
      </c>
      <c r="B349" s="321"/>
      <c r="C349" s="321"/>
      <c r="D349" s="321"/>
      <c r="E349" s="321"/>
      <c r="F349" s="321"/>
      <c r="G349" s="321"/>
      <c r="H349" s="321"/>
      <c r="I349" s="321"/>
      <c r="J349" s="321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</row>
    <row r="350" spans="1:20" ht="15">
      <c r="A350" s="214" t="s">
        <v>33</v>
      </c>
      <c r="B350" s="214">
        <f aca="true" t="shared" si="193" ref="B350:D351">B126</f>
        <v>0</v>
      </c>
      <c r="C350" s="214">
        <f t="shared" si="193"/>
        <v>0</v>
      </c>
      <c r="D350" s="214">
        <f t="shared" si="193"/>
        <v>0</v>
      </c>
      <c r="E350" s="214">
        <f aca="true" t="shared" si="194" ref="E350:H351">E126</f>
        <v>0</v>
      </c>
      <c r="F350" s="214">
        <f t="shared" si="194"/>
        <v>0</v>
      </c>
      <c r="G350" s="214">
        <f t="shared" si="194"/>
        <v>0</v>
      </c>
      <c r="H350" s="214">
        <f t="shared" si="194"/>
        <v>0</v>
      </c>
      <c r="I350" s="214">
        <f>I126</f>
        <v>0</v>
      </c>
      <c r="J350" s="214">
        <f>J126</f>
        <v>0</v>
      </c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</row>
    <row r="351" spans="1:20" ht="15">
      <c r="A351" s="214" t="s">
        <v>34</v>
      </c>
      <c r="B351" s="214">
        <f t="shared" si="193"/>
        <v>0</v>
      </c>
      <c r="C351" s="214">
        <f t="shared" si="193"/>
        <v>0</v>
      </c>
      <c r="D351" s="214">
        <f t="shared" si="193"/>
        <v>0</v>
      </c>
      <c r="E351" s="214">
        <f t="shared" si="194"/>
        <v>0</v>
      </c>
      <c r="F351" s="214">
        <f t="shared" si="194"/>
        <v>0</v>
      </c>
      <c r="G351" s="214">
        <f t="shared" si="194"/>
        <v>0</v>
      </c>
      <c r="H351" s="214">
        <f t="shared" si="194"/>
        <v>0</v>
      </c>
      <c r="I351" s="214">
        <f>I127</f>
        <v>0</v>
      </c>
      <c r="J351" s="214">
        <f>J127</f>
        <v>0</v>
      </c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</row>
    <row r="352" spans="1:20" ht="15">
      <c r="A352" s="321" t="s">
        <v>24</v>
      </c>
      <c r="B352" s="321">
        <f aca="true" t="shared" si="195" ref="B352:H352">B338+B346+B349</f>
        <v>8151141</v>
      </c>
      <c r="C352" s="321">
        <f t="shared" si="195"/>
        <v>21507</v>
      </c>
      <c r="D352" s="321">
        <f t="shared" si="195"/>
        <v>8172648</v>
      </c>
      <c r="E352" s="321">
        <f t="shared" si="195"/>
        <v>148556</v>
      </c>
      <c r="F352" s="321">
        <f t="shared" si="195"/>
        <v>8321204</v>
      </c>
      <c r="G352" s="321">
        <f t="shared" si="195"/>
        <v>-79135</v>
      </c>
      <c r="H352" s="321">
        <f t="shared" si="195"/>
        <v>8243310</v>
      </c>
      <c r="I352" s="321">
        <f>I338+I346+I349</f>
        <v>67795</v>
      </c>
      <c r="J352" s="321">
        <f>J338+J346+J349</f>
        <v>8311105</v>
      </c>
      <c r="K352" s="321" t="s">
        <v>56</v>
      </c>
      <c r="L352" s="321">
        <f aca="true" t="shared" si="196" ref="L352:R352">L338+L342</f>
        <v>8151141</v>
      </c>
      <c r="M352" s="321">
        <f t="shared" si="196"/>
        <v>1348237</v>
      </c>
      <c r="N352" s="321">
        <f t="shared" si="196"/>
        <v>8229742</v>
      </c>
      <c r="O352" s="321">
        <f t="shared" si="196"/>
        <v>92677</v>
      </c>
      <c r="P352" s="321">
        <f t="shared" si="196"/>
        <v>8321204</v>
      </c>
      <c r="Q352" s="321">
        <f t="shared" si="196"/>
        <v>-79135</v>
      </c>
      <c r="R352" s="321">
        <f t="shared" si="196"/>
        <v>8243310</v>
      </c>
      <c r="S352" s="321">
        <f>S338+S342</f>
        <v>67795</v>
      </c>
      <c r="T352" s="321">
        <f>T338+T342</f>
        <v>8311105</v>
      </c>
    </row>
    <row r="353" spans="1:20" ht="15">
      <c r="A353" s="214" t="s">
        <v>92</v>
      </c>
      <c r="B353" s="214">
        <f aca="true" t="shared" si="197" ref="B353:H353">B138+B160+B178+B197+B215+B234+B252+B289+B270</f>
        <v>1267188</v>
      </c>
      <c r="C353" s="214">
        <f t="shared" si="197"/>
        <v>13831</v>
      </c>
      <c r="D353" s="214">
        <f t="shared" si="197"/>
        <v>1281019</v>
      </c>
      <c r="E353" s="214">
        <f t="shared" si="197"/>
        <v>9381</v>
      </c>
      <c r="F353" s="214">
        <f t="shared" si="197"/>
        <v>1290400</v>
      </c>
      <c r="G353" s="214">
        <f t="shared" si="197"/>
        <v>19613</v>
      </c>
      <c r="H353" s="214">
        <f t="shared" si="197"/>
        <v>1310013</v>
      </c>
      <c r="I353" s="214">
        <f>I138+I160+I178+I197+I215+I234+I252+I289+I270</f>
        <v>11186</v>
      </c>
      <c r="J353" s="214">
        <f>J138+J160+J178+J197+J215+J234+J252+J289+J270</f>
        <v>1321199</v>
      </c>
      <c r="K353" s="322" t="s">
        <v>205</v>
      </c>
      <c r="L353" s="214">
        <f aca="true" t="shared" si="198" ref="L353:R353">L23</f>
        <v>1267188</v>
      </c>
      <c r="M353" s="214">
        <f t="shared" si="198"/>
        <v>13831</v>
      </c>
      <c r="N353" s="214">
        <f t="shared" si="198"/>
        <v>1281019</v>
      </c>
      <c r="O353" s="214">
        <f t="shared" si="198"/>
        <v>9381</v>
      </c>
      <c r="P353" s="214">
        <f t="shared" si="198"/>
        <v>1290400</v>
      </c>
      <c r="Q353" s="214">
        <f t="shared" si="198"/>
        <v>19613</v>
      </c>
      <c r="R353" s="214">
        <f t="shared" si="198"/>
        <v>1310013</v>
      </c>
      <c r="S353" s="214">
        <f>S23</f>
        <v>11186</v>
      </c>
      <c r="T353" s="214">
        <f>T23</f>
        <v>1321199</v>
      </c>
    </row>
    <row r="354" spans="1:20" ht="15">
      <c r="A354" s="326" t="s">
        <v>487</v>
      </c>
      <c r="B354" s="214">
        <f aca="true" t="shared" si="199" ref="B354:D355">B129+B150+B168+B187+B205+B224+B242+B260+B279+B298</f>
        <v>2911446</v>
      </c>
      <c r="C354" s="214">
        <f t="shared" si="199"/>
        <v>2851</v>
      </c>
      <c r="D354" s="214">
        <f aca="true" t="shared" si="200" ref="D354:J354">D129+D150+D168+D187+D205+D224+D242+D260+D279+D298</f>
        <v>3034424</v>
      </c>
      <c r="E354" s="214">
        <f t="shared" si="200"/>
        <v>-156436</v>
      </c>
      <c r="F354" s="214">
        <f t="shared" si="200"/>
        <v>2877988</v>
      </c>
      <c r="G354" s="214">
        <f t="shared" si="200"/>
        <v>0</v>
      </c>
      <c r="H354" s="214">
        <f t="shared" si="200"/>
        <v>2877988</v>
      </c>
      <c r="I354" s="214">
        <f t="shared" si="200"/>
        <v>0</v>
      </c>
      <c r="J354" s="214">
        <f t="shared" si="200"/>
        <v>2877988</v>
      </c>
      <c r="K354" s="326" t="s">
        <v>487</v>
      </c>
      <c r="L354" s="214">
        <f aca="true" t="shared" si="201" ref="L354:N355">L129+L150+L168+L187+L205+L224+L242+L260+L279+L298</f>
        <v>3030979</v>
      </c>
      <c r="M354" s="214">
        <f t="shared" si="201"/>
        <v>3445</v>
      </c>
      <c r="N354" s="214">
        <f t="shared" si="201"/>
        <v>3034424</v>
      </c>
      <c r="O354" s="214">
        <f aca="true" t="shared" si="202" ref="O354:R355">O129+O150+O168+O187+O205+O224+O242+O260+O279+O298</f>
        <v>-156436</v>
      </c>
      <c r="P354" s="214">
        <f t="shared" si="202"/>
        <v>2877988</v>
      </c>
      <c r="Q354" s="214">
        <f t="shared" si="202"/>
        <v>0</v>
      </c>
      <c r="R354" s="214">
        <f t="shared" si="202"/>
        <v>2877988</v>
      </c>
      <c r="S354" s="214">
        <f>S129+S150+S168+S187+S205+S224+S242+S260+S279+S298</f>
        <v>0</v>
      </c>
      <c r="T354" s="214">
        <f>T129+T150+T168+T187+T205+T224+T242+T260+T279+T298</f>
        <v>2877988</v>
      </c>
    </row>
    <row r="355" spans="1:20" ht="15">
      <c r="A355" s="326" t="s">
        <v>488</v>
      </c>
      <c r="B355" s="214">
        <f t="shared" si="199"/>
        <v>5532601</v>
      </c>
      <c r="C355" s="214">
        <f t="shared" si="199"/>
        <v>16976</v>
      </c>
      <c r="D355" s="214">
        <f t="shared" si="199"/>
        <v>5138224</v>
      </c>
      <c r="E355" s="214">
        <f aca="true" t="shared" si="203" ref="E355:J355">E130+E151+E169+E188+E206+E225+E243+E261+E280+E299</f>
        <v>314373</v>
      </c>
      <c r="F355" s="214">
        <f t="shared" si="203"/>
        <v>5443216</v>
      </c>
      <c r="G355" s="214">
        <f t="shared" si="203"/>
        <v>0</v>
      </c>
      <c r="H355" s="214">
        <f t="shared" si="203"/>
        <v>5443216</v>
      </c>
      <c r="I355" s="214">
        <f t="shared" si="203"/>
        <v>0</v>
      </c>
      <c r="J355" s="214">
        <f t="shared" si="203"/>
        <v>5443216</v>
      </c>
      <c r="K355" s="326" t="s">
        <v>488</v>
      </c>
      <c r="L355" s="214">
        <f t="shared" si="201"/>
        <v>5413068</v>
      </c>
      <c r="M355" s="214">
        <f t="shared" si="201"/>
        <v>16382</v>
      </c>
      <c r="N355" s="214">
        <f t="shared" si="201"/>
        <v>5138224</v>
      </c>
      <c r="O355" s="214">
        <f t="shared" si="202"/>
        <v>314373</v>
      </c>
      <c r="P355" s="214">
        <f t="shared" si="202"/>
        <v>5443216</v>
      </c>
      <c r="Q355" s="214">
        <f t="shared" si="202"/>
        <v>0</v>
      </c>
      <c r="R355" s="214">
        <f t="shared" si="202"/>
        <v>5443216</v>
      </c>
      <c r="S355" s="214">
        <f>S130+S151+S169+S188+S206+S225+S243+S261+S280+S299</f>
        <v>0</v>
      </c>
      <c r="T355" s="214">
        <f>T130+T151+T169+T188+T206+T225+T243+T261+T280+T299</f>
        <v>5443216</v>
      </c>
    </row>
  </sheetData>
  <mergeCells count="13">
    <mergeCell ref="A131:L131"/>
    <mergeCell ref="A7:L7"/>
    <mergeCell ref="A207:L207"/>
    <mergeCell ref="S1:T1"/>
    <mergeCell ref="A189:L189"/>
    <mergeCell ref="A170:L170"/>
    <mergeCell ref="A152:L152"/>
    <mergeCell ref="A3:T3"/>
    <mergeCell ref="A226:L226"/>
    <mergeCell ref="A303:K303"/>
    <mergeCell ref="A281:L281"/>
    <mergeCell ref="A262:L262"/>
    <mergeCell ref="A244:L244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scale="58" r:id="rId1"/>
  <rowBreaks count="5" manualBreakCount="5">
    <brk id="44" max="17" man="1"/>
    <brk id="108" max="19" man="1"/>
    <brk id="169" max="17" man="1"/>
    <brk id="225" max="17" man="1"/>
    <brk id="28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="80" zoomScaleSheetLayoutView="80" workbookViewId="0" topLeftCell="J1">
      <selection activeCell="P10" sqref="P10"/>
    </sheetView>
  </sheetViews>
  <sheetFormatPr defaultColWidth="9.140625" defaultRowHeight="12"/>
  <cols>
    <col min="1" max="1" width="43.7109375" style="254" bestFit="1" customWidth="1"/>
    <col min="2" max="2" width="13.8515625" style="254" bestFit="1" customWidth="1"/>
    <col min="3" max="3" width="13.8515625" style="254" customWidth="1"/>
    <col min="4" max="4" width="9.57421875" style="254" bestFit="1" customWidth="1"/>
    <col min="5" max="5" width="11.28125" style="254" customWidth="1"/>
    <col min="6" max="7" width="10.140625" style="254" bestFit="1" customWidth="1"/>
    <col min="8" max="8" width="12.28125" style="255" customWidth="1"/>
    <col min="9" max="9" width="11.421875" style="254" customWidth="1"/>
    <col min="10" max="10" width="9.140625" style="254" customWidth="1"/>
    <col min="11" max="11" width="11.8515625" style="254" customWidth="1"/>
    <col min="12" max="12" width="10.140625" style="254" bestFit="1" customWidth="1"/>
    <col min="13" max="13" width="10.7109375" style="255" customWidth="1"/>
    <col min="14" max="14" width="36.00390625" style="254" bestFit="1" customWidth="1"/>
    <col min="15" max="16" width="11.00390625" style="254" customWidth="1"/>
    <col min="17" max="17" width="9.140625" style="254" customWidth="1"/>
    <col min="18" max="18" width="11.57421875" style="254" customWidth="1"/>
    <col min="19" max="19" width="11.00390625" style="254" bestFit="1" customWidth="1"/>
    <col min="20" max="20" width="12.00390625" style="254" customWidth="1"/>
    <col min="21" max="21" width="11.00390625" style="255" customWidth="1"/>
    <col min="22" max="22" width="9.28125" style="254" bestFit="1" customWidth="1"/>
    <col min="23" max="23" width="9.140625" style="254" customWidth="1"/>
    <col min="24" max="24" width="11.57421875" style="254" customWidth="1"/>
    <col min="25" max="25" width="11.421875" style="254" customWidth="1"/>
    <col min="26" max="26" width="11.57421875" style="255" customWidth="1"/>
    <col min="27" max="27" width="12.421875" style="254" bestFit="1" customWidth="1"/>
    <col min="28" max="16384" width="9.140625" style="254" customWidth="1"/>
  </cols>
  <sheetData>
    <row r="1" spans="11:12" ht="15.75">
      <c r="K1" s="369" t="s">
        <v>559</v>
      </c>
      <c r="L1" s="369"/>
    </row>
    <row r="2" spans="1:21" ht="20.25">
      <c r="A2" s="372" t="s">
        <v>560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256"/>
      <c r="O2" s="256"/>
      <c r="P2" s="256"/>
      <c r="Q2" s="256"/>
      <c r="R2" s="256"/>
      <c r="S2" s="256"/>
      <c r="T2" s="256"/>
      <c r="U2" s="256"/>
    </row>
    <row r="3" ht="15.75">
      <c r="A3" s="253"/>
    </row>
    <row r="4" spans="1:40" s="253" customFormat="1" ht="20.25">
      <c r="A4" s="370" t="s">
        <v>561</v>
      </c>
      <c r="B4" s="366" t="s">
        <v>562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70" t="s">
        <v>561</v>
      </c>
      <c r="O4" s="366" t="s">
        <v>488</v>
      </c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7" t="s">
        <v>563</v>
      </c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</row>
    <row r="5" spans="1:40" s="253" customFormat="1" ht="15.75" customHeight="1">
      <c r="A5" s="370"/>
      <c r="B5" s="371" t="s">
        <v>564</v>
      </c>
      <c r="C5" s="371"/>
      <c r="D5" s="371"/>
      <c r="E5" s="371"/>
      <c r="F5" s="371"/>
      <c r="G5" s="371"/>
      <c r="H5" s="371"/>
      <c r="I5" s="371" t="s">
        <v>565</v>
      </c>
      <c r="J5" s="371"/>
      <c r="K5" s="371"/>
      <c r="L5" s="371"/>
      <c r="M5" s="371"/>
      <c r="N5" s="370"/>
      <c r="O5" s="371" t="s">
        <v>564</v>
      </c>
      <c r="P5" s="371"/>
      <c r="Q5" s="371"/>
      <c r="R5" s="371"/>
      <c r="S5" s="371"/>
      <c r="T5" s="371"/>
      <c r="U5" s="371"/>
      <c r="V5" s="371" t="s">
        <v>565</v>
      </c>
      <c r="W5" s="371"/>
      <c r="X5" s="371"/>
      <c r="Y5" s="371"/>
      <c r="Z5" s="371"/>
      <c r="AA5" s="36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</row>
    <row r="6" spans="1:40" s="262" customFormat="1" ht="65.25" customHeight="1">
      <c r="A6" s="371"/>
      <c r="B6" s="259" t="s">
        <v>566</v>
      </c>
      <c r="C6" s="259" t="s">
        <v>567</v>
      </c>
      <c r="D6" s="259" t="s">
        <v>568</v>
      </c>
      <c r="E6" s="259" t="s">
        <v>569</v>
      </c>
      <c r="F6" s="259" t="s">
        <v>570</v>
      </c>
      <c r="G6" s="259" t="s">
        <v>571</v>
      </c>
      <c r="H6" s="260" t="s">
        <v>572</v>
      </c>
      <c r="I6" s="257" t="s">
        <v>573</v>
      </c>
      <c r="J6" s="257" t="s">
        <v>574</v>
      </c>
      <c r="K6" s="259" t="s">
        <v>575</v>
      </c>
      <c r="L6" s="257" t="s">
        <v>576</v>
      </c>
      <c r="M6" s="260" t="s">
        <v>577</v>
      </c>
      <c r="N6" s="371"/>
      <c r="O6" s="259" t="s">
        <v>566</v>
      </c>
      <c r="P6" s="259" t="s">
        <v>567</v>
      </c>
      <c r="Q6" s="259" t="s">
        <v>568</v>
      </c>
      <c r="R6" s="259" t="s">
        <v>569</v>
      </c>
      <c r="S6" s="259" t="s">
        <v>570</v>
      </c>
      <c r="T6" s="259" t="s">
        <v>571</v>
      </c>
      <c r="U6" s="260" t="s">
        <v>572</v>
      </c>
      <c r="V6" s="257" t="s">
        <v>573</v>
      </c>
      <c r="W6" s="257" t="s">
        <v>574</v>
      </c>
      <c r="X6" s="259" t="s">
        <v>575</v>
      </c>
      <c r="Y6" s="257" t="s">
        <v>576</v>
      </c>
      <c r="Z6" s="260" t="s">
        <v>577</v>
      </c>
      <c r="AA6" s="368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</row>
    <row r="7" spans="1:40" s="270" customFormat="1" ht="15.75">
      <c r="A7" s="263" t="s">
        <v>578</v>
      </c>
      <c r="B7" s="264">
        <v>344041</v>
      </c>
      <c r="C7" s="264"/>
      <c r="D7" s="264"/>
      <c r="E7" s="264">
        <v>713</v>
      </c>
      <c r="F7" s="264"/>
      <c r="G7" s="264">
        <v>426</v>
      </c>
      <c r="H7" s="265">
        <f aca="true" t="shared" si="0" ref="H7:H12">SUM(B7:G7)</f>
        <v>345180</v>
      </c>
      <c r="I7" s="264">
        <v>258908</v>
      </c>
      <c r="J7" s="264">
        <v>67190</v>
      </c>
      <c r="K7" s="264">
        <v>19082</v>
      </c>
      <c r="L7" s="264"/>
      <c r="M7" s="265">
        <f aca="true" t="shared" si="1" ref="M7:M12">SUM(I7:L7)</f>
        <v>345180</v>
      </c>
      <c r="N7" s="257" t="s">
        <v>578</v>
      </c>
      <c r="O7" s="266"/>
      <c r="P7" s="266"/>
      <c r="Q7" s="267"/>
      <c r="R7" s="266"/>
      <c r="S7" s="266"/>
      <c r="T7" s="266"/>
      <c r="U7" s="265"/>
      <c r="V7" s="266"/>
      <c r="W7" s="266"/>
      <c r="X7" s="266"/>
      <c r="Y7" s="266"/>
      <c r="Z7" s="265"/>
      <c r="AA7" s="268">
        <f>M7+Z7</f>
        <v>345180</v>
      </c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</row>
    <row r="8" spans="1:27" s="270" customFormat="1" ht="15.75">
      <c r="A8" s="263" t="s">
        <v>579</v>
      </c>
      <c r="B8" s="272">
        <v>35910</v>
      </c>
      <c r="C8" s="272">
        <v>113871</v>
      </c>
      <c r="D8" s="272"/>
      <c r="E8" s="264">
        <v>9421</v>
      </c>
      <c r="F8" s="264">
        <v>22493</v>
      </c>
      <c r="G8" s="264">
        <v>11515</v>
      </c>
      <c r="H8" s="265">
        <f t="shared" si="0"/>
        <v>193210</v>
      </c>
      <c r="I8" s="264">
        <v>63530</v>
      </c>
      <c r="J8" s="264">
        <v>15970</v>
      </c>
      <c r="K8" s="264">
        <v>97361</v>
      </c>
      <c r="L8" s="264">
        <v>16349</v>
      </c>
      <c r="M8" s="265">
        <f t="shared" si="1"/>
        <v>193210</v>
      </c>
      <c r="N8" s="263" t="s">
        <v>579</v>
      </c>
      <c r="O8" s="272"/>
      <c r="P8" s="272"/>
      <c r="Q8" s="272"/>
      <c r="R8" s="264"/>
      <c r="S8" s="264"/>
      <c r="T8" s="264"/>
      <c r="U8" s="265">
        <f>SUM(O8:S8)</f>
        <v>0</v>
      </c>
      <c r="V8" s="264"/>
      <c r="W8" s="264"/>
      <c r="X8" s="264"/>
      <c r="Y8" s="264"/>
      <c r="Z8" s="265">
        <f aca="true" t="shared" si="2" ref="Z8:Z21">SUM(V8:Y8)</f>
        <v>0</v>
      </c>
      <c r="AA8" s="268">
        <f>M8+Z8</f>
        <v>193210</v>
      </c>
    </row>
    <row r="9" spans="1:27" s="270" customFormat="1" ht="15.75">
      <c r="A9" s="263" t="s">
        <v>580</v>
      </c>
      <c r="B9" s="264">
        <v>187693</v>
      </c>
      <c r="C9" s="264">
        <v>1300</v>
      </c>
      <c r="D9" s="264"/>
      <c r="E9" s="264">
        <v>14166</v>
      </c>
      <c r="F9" s="264">
        <v>32777</v>
      </c>
      <c r="G9" s="264">
        <v>14523</v>
      </c>
      <c r="H9" s="265">
        <f t="shared" si="0"/>
        <v>250459</v>
      </c>
      <c r="I9" s="264">
        <v>143868</v>
      </c>
      <c r="J9" s="264">
        <v>37475</v>
      </c>
      <c r="K9" s="264">
        <v>68495</v>
      </c>
      <c r="L9" s="264">
        <v>621</v>
      </c>
      <c r="M9" s="265">
        <f t="shared" si="1"/>
        <v>250459</v>
      </c>
      <c r="N9" s="257" t="s">
        <v>580</v>
      </c>
      <c r="O9" s="267"/>
      <c r="P9" s="267"/>
      <c r="Q9" s="267"/>
      <c r="R9" s="266"/>
      <c r="S9" s="266"/>
      <c r="T9" s="266"/>
      <c r="U9" s="265"/>
      <c r="V9" s="266"/>
      <c r="W9" s="266"/>
      <c r="X9" s="266"/>
      <c r="Y9" s="266"/>
      <c r="Z9" s="265">
        <f t="shared" si="2"/>
        <v>0</v>
      </c>
      <c r="AA9" s="268">
        <f>M9+Z9</f>
        <v>250459</v>
      </c>
    </row>
    <row r="10" spans="1:27" s="270" customFormat="1" ht="19.5" customHeight="1">
      <c r="A10" s="263" t="s">
        <v>554</v>
      </c>
      <c r="B10" s="264">
        <v>2053</v>
      </c>
      <c r="C10" s="264"/>
      <c r="D10" s="264"/>
      <c r="E10" s="264">
        <f>E11+E12+E15+E16</f>
        <v>84249</v>
      </c>
      <c r="F10" s="264">
        <f>F11+F12+F15+F16</f>
        <v>0</v>
      </c>
      <c r="G10" s="268"/>
      <c r="H10" s="265">
        <f t="shared" si="0"/>
        <v>86302</v>
      </c>
      <c r="I10" s="264">
        <f>I11+I12+I15+I16</f>
        <v>30992</v>
      </c>
      <c r="J10" s="264">
        <f>J11+J12+J15+J16</f>
        <v>9397</v>
      </c>
      <c r="K10" s="264">
        <f>K11+K12+K15+K16</f>
        <v>45913</v>
      </c>
      <c r="L10" s="264">
        <f>L11+L12+L15+L16</f>
        <v>0</v>
      </c>
      <c r="M10" s="265">
        <f t="shared" si="1"/>
        <v>86302</v>
      </c>
      <c r="N10" s="263" t="s">
        <v>554</v>
      </c>
      <c r="O10" s="273">
        <f>O11+O12+O15+O16</f>
        <v>0</v>
      </c>
      <c r="P10" s="273"/>
      <c r="Q10" s="273">
        <f>Q11+Q12+Q15+Q16</f>
        <v>0</v>
      </c>
      <c r="R10" s="273">
        <f>R11+R12+R13+R14+R15+R16+R17</f>
        <v>364658</v>
      </c>
      <c r="S10" s="273">
        <f>S11+S12+S13+S14+S15+S16+S17</f>
        <v>13722</v>
      </c>
      <c r="T10" s="273">
        <f>T11+T12+T13+T14+T15+T16+T17</f>
        <v>2993</v>
      </c>
      <c r="U10" s="265">
        <f>U11+U12+U15+U16+U13+U14+U17</f>
        <v>391052</v>
      </c>
      <c r="V10" s="273">
        <f>V11+V12+V15+V16+V13+V14+V17</f>
        <v>123546</v>
      </c>
      <c r="W10" s="273">
        <f>W11+W12+W15+W16+W13+W14+W17</f>
        <v>33844</v>
      </c>
      <c r="X10" s="273">
        <f>X11+X12+X15+X16+X13+X14+X17</f>
        <v>217405</v>
      </c>
      <c r="Y10" s="273">
        <f>Y11+Y12+Y15+Y16+Y13+Y14+Y17</f>
        <v>16257</v>
      </c>
      <c r="Z10" s="265">
        <f t="shared" si="2"/>
        <v>391052</v>
      </c>
      <c r="AA10" s="268">
        <f>M10+Z10</f>
        <v>477354</v>
      </c>
    </row>
    <row r="11" spans="1:27" s="270" customFormat="1" ht="19.5" customHeight="1">
      <c r="A11" s="274" t="s">
        <v>581</v>
      </c>
      <c r="B11" s="271"/>
      <c r="C11" s="271"/>
      <c r="D11" s="271"/>
      <c r="E11" s="271">
        <v>60000</v>
      </c>
      <c r="F11" s="271"/>
      <c r="G11" s="271"/>
      <c r="H11" s="275">
        <f t="shared" si="0"/>
        <v>60000</v>
      </c>
      <c r="I11" s="271">
        <v>20425</v>
      </c>
      <c r="J11" s="271">
        <v>6125</v>
      </c>
      <c r="K11" s="271">
        <v>33450</v>
      </c>
      <c r="L11" s="271"/>
      <c r="M11" s="275">
        <f t="shared" si="1"/>
        <v>60000</v>
      </c>
      <c r="N11" s="274" t="s">
        <v>582</v>
      </c>
      <c r="O11" s="267"/>
      <c r="P11" s="267"/>
      <c r="Q11" s="267"/>
      <c r="R11" s="266">
        <v>49165</v>
      </c>
      <c r="S11" s="266"/>
      <c r="T11" s="266"/>
      <c r="U11" s="275">
        <f>SUM(O11:T11)</f>
        <v>49165</v>
      </c>
      <c r="V11" s="266">
        <v>14686</v>
      </c>
      <c r="W11" s="266">
        <v>3169</v>
      </c>
      <c r="X11" s="266">
        <v>31310</v>
      </c>
      <c r="Y11" s="266"/>
      <c r="Z11" s="275">
        <f t="shared" si="2"/>
        <v>49165</v>
      </c>
      <c r="AA11" s="268"/>
    </row>
    <row r="12" spans="1:27" s="270" customFormat="1" ht="19.5" customHeight="1">
      <c r="A12" s="274" t="s">
        <v>583</v>
      </c>
      <c r="B12" s="271">
        <v>2053</v>
      </c>
      <c r="C12" s="271"/>
      <c r="D12" s="271"/>
      <c r="E12" s="271">
        <v>24249</v>
      </c>
      <c r="F12" s="271"/>
      <c r="G12" s="271"/>
      <c r="H12" s="275">
        <f t="shared" si="0"/>
        <v>26302</v>
      </c>
      <c r="I12" s="271">
        <v>10567</v>
      </c>
      <c r="J12" s="271">
        <v>3272</v>
      </c>
      <c r="K12" s="271">
        <v>12463</v>
      </c>
      <c r="L12" s="271"/>
      <c r="M12" s="275">
        <f t="shared" si="1"/>
        <v>26302</v>
      </c>
      <c r="N12" s="274" t="s">
        <v>584</v>
      </c>
      <c r="O12" s="267"/>
      <c r="P12" s="267"/>
      <c r="Q12" s="267"/>
      <c r="R12" s="266">
        <v>10160</v>
      </c>
      <c r="S12" s="266"/>
      <c r="T12" s="266"/>
      <c r="U12" s="275">
        <f aca="true" t="shared" si="3" ref="U12:U17">SUM(O12:T12)</f>
        <v>10160</v>
      </c>
      <c r="V12" s="266">
        <v>3217</v>
      </c>
      <c r="W12" s="266">
        <v>1026</v>
      </c>
      <c r="X12" s="266">
        <v>5917</v>
      </c>
      <c r="Y12" s="266"/>
      <c r="Z12" s="275">
        <f t="shared" si="2"/>
        <v>10160</v>
      </c>
      <c r="AA12" s="268"/>
    </row>
    <row r="13" spans="1:27" s="270" customFormat="1" ht="19.5" customHeight="1">
      <c r="A13" s="274"/>
      <c r="B13" s="271"/>
      <c r="C13" s="271"/>
      <c r="D13" s="271"/>
      <c r="E13" s="271"/>
      <c r="F13" s="271"/>
      <c r="G13" s="271"/>
      <c r="H13" s="265"/>
      <c r="I13" s="271"/>
      <c r="J13" s="271"/>
      <c r="K13" s="271"/>
      <c r="L13" s="271"/>
      <c r="M13" s="275"/>
      <c r="N13" s="274" t="s">
        <v>585</v>
      </c>
      <c r="O13" s="267"/>
      <c r="P13" s="267"/>
      <c r="Q13" s="267"/>
      <c r="R13" s="266">
        <v>70391</v>
      </c>
      <c r="S13" s="266">
        <v>5315</v>
      </c>
      <c r="T13" s="266"/>
      <c r="U13" s="275">
        <f t="shared" si="3"/>
        <v>75706</v>
      </c>
      <c r="V13" s="266">
        <v>43201</v>
      </c>
      <c r="W13" s="266">
        <v>12024</v>
      </c>
      <c r="X13" s="266">
        <v>20481</v>
      </c>
      <c r="Y13" s="266"/>
      <c r="Z13" s="275">
        <f t="shared" si="2"/>
        <v>75706</v>
      </c>
      <c r="AA13" s="268"/>
    </row>
    <row r="14" spans="1:27" s="270" customFormat="1" ht="19.5" customHeight="1">
      <c r="A14" s="274"/>
      <c r="B14" s="271"/>
      <c r="C14" s="271"/>
      <c r="D14" s="271"/>
      <c r="E14" s="271"/>
      <c r="F14" s="271"/>
      <c r="G14" s="271"/>
      <c r="H14" s="265"/>
      <c r="I14" s="271"/>
      <c r="J14" s="271"/>
      <c r="K14" s="271"/>
      <c r="L14" s="271"/>
      <c r="M14" s="265"/>
      <c r="N14" s="274" t="s">
        <v>586</v>
      </c>
      <c r="O14" s="267"/>
      <c r="P14" s="267">
        <v>3179</v>
      </c>
      <c r="Q14" s="267"/>
      <c r="R14" s="266">
        <v>133860</v>
      </c>
      <c r="S14" s="266">
        <v>1461</v>
      </c>
      <c r="T14" s="266">
        <v>2993</v>
      </c>
      <c r="U14" s="275">
        <f t="shared" si="3"/>
        <v>141493</v>
      </c>
      <c r="V14" s="266">
        <v>32523</v>
      </c>
      <c r="W14" s="266">
        <v>9905</v>
      </c>
      <c r="X14" s="266">
        <v>93226</v>
      </c>
      <c r="Y14" s="266">
        <v>5839</v>
      </c>
      <c r="Z14" s="275">
        <f t="shared" si="2"/>
        <v>141493</v>
      </c>
      <c r="AA14" s="268"/>
    </row>
    <row r="15" spans="1:27" s="270" customFormat="1" ht="19.5" customHeight="1">
      <c r="A15" s="274"/>
      <c r="B15" s="271"/>
      <c r="C15" s="271"/>
      <c r="D15" s="271"/>
      <c r="E15" s="271"/>
      <c r="F15" s="271"/>
      <c r="G15" s="271"/>
      <c r="H15" s="265"/>
      <c r="I15" s="271"/>
      <c r="J15" s="271"/>
      <c r="K15" s="271"/>
      <c r="L15" s="271"/>
      <c r="M15" s="265"/>
      <c r="N15" s="274" t="s">
        <v>587</v>
      </c>
      <c r="O15" s="267"/>
      <c r="P15" s="267">
        <v>6500</v>
      </c>
      <c r="Q15" s="267"/>
      <c r="R15" s="266">
        <v>29291</v>
      </c>
      <c r="S15" s="266"/>
      <c r="T15" s="266"/>
      <c r="U15" s="275">
        <f t="shared" si="3"/>
        <v>35791</v>
      </c>
      <c r="V15" s="266">
        <v>12177</v>
      </c>
      <c r="W15" s="266">
        <v>3015</v>
      </c>
      <c r="X15" s="266">
        <v>14099</v>
      </c>
      <c r="Y15" s="266">
        <v>6500</v>
      </c>
      <c r="Z15" s="275">
        <f t="shared" si="2"/>
        <v>35791</v>
      </c>
      <c r="AA15" s="268"/>
    </row>
    <row r="16" spans="1:27" s="270" customFormat="1" ht="19.5" customHeight="1">
      <c r="A16" s="274"/>
      <c r="B16" s="271"/>
      <c r="C16" s="271"/>
      <c r="D16" s="271"/>
      <c r="E16" s="271"/>
      <c r="F16" s="271"/>
      <c r="G16" s="271"/>
      <c r="H16" s="265"/>
      <c r="I16" s="271"/>
      <c r="J16" s="271"/>
      <c r="K16" s="271"/>
      <c r="L16" s="271"/>
      <c r="M16" s="265"/>
      <c r="N16" s="274" t="s">
        <v>588</v>
      </c>
      <c r="O16" s="267"/>
      <c r="P16" s="267"/>
      <c r="Q16" s="267"/>
      <c r="R16" s="266">
        <v>71791</v>
      </c>
      <c r="S16" s="266">
        <v>3918</v>
      </c>
      <c r="T16" s="266"/>
      <c r="U16" s="275">
        <f t="shared" si="3"/>
        <v>75709</v>
      </c>
      <c r="V16" s="266">
        <v>17742</v>
      </c>
      <c r="W16" s="266">
        <v>4705</v>
      </c>
      <c r="X16" s="266">
        <v>49344</v>
      </c>
      <c r="Y16" s="266">
        <v>3918</v>
      </c>
      <c r="Z16" s="275">
        <f t="shared" si="2"/>
        <v>75709</v>
      </c>
      <c r="AA16" s="268"/>
    </row>
    <row r="17" spans="1:27" s="270" customFormat="1" ht="19.5" customHeight="1">
      <c r="A17" s="274"/>
      <c r="B17" s="271"/>
      <c r="C17" s="271"/>
      <c r="D17" s="271"/>
      <c r="E17" s="271"/>
      <c r="F17" s="271"/>
      <c r="G17" s="271"/>
      <c r="H17" s="265"/>
      <c r="I17" s="271"/>
      <c r="J17" s="271"/>
      <c r="K17" s="271"/>
      <c r="L17" s="271"/>
      <c r="M17" s="265"/>
      <c r="N17" s="274" t="s">
        <v>645</v>
      </c>
      <c r="O17" s="267"/>
      <c r="P17" s="267"/>
      <c r="Q17" s="267"/>
      <c r="R17" s="266"/>
      <c r="S17" s="266">
        <v>3028</v>
      </c>
      <c r="T17" s="266"/>
      <c r="U17" s="275">
        <f t="shared" si="3"/>
        <v>3028</v>
      </c>
      <c r="V17" s="266"/>
      <c r="W17" s="266"/>
      <c r="X17" s="266">
        <v>3028</v>
      </c>
      <c r="Y17" s="266"/>
      <c r="Z17" s="275">
        <f t="shared" si="2"/>
        <v>3028</v>
      </c>
      <c r="AA17" s="268"/>
    </row>
    <row r="18" spans="1:27" s="270" customFormat="1" ht="22.5" customHeight="1">
      <c r="A18" s="263" t="s">
        <v>589</v>
      </c>
      <c r="B18" s="264">
        <f>B19+B20</f>
        <v>0</v>
      </c>
      <c r="C18" s="264">
        <f>C19+C20</f>
        <v>0</v>
      </c>
      <c r="D18" s="264">
        <f>D19+D20</f>
        <v>0</v>
      </c>
      <c r="E18" s="264">
        <v>88398</v>
      </c>
      <c r="F18" s="264">
        <v>53897</v>
      </c>
      <c r="G18" s="264">
        <v>531</v>
      </c>
      <c r="H18" s="265">
        <f>SUM(B18:G18)</f>
        <v>142826</v>
      </c>
      <c r="I18" s="264">
        <v>82712</v>
      </c>
      <c r="J18" s="264">
        <v>19310</v>
      </c>
      <c r="K18" s="264">
        <v>40624</v>
      </c>
      <c r="L18" s="264">
        <v>180</v>
      </c>
      <c r="M18" s="265">
        <f>SUM(I18:L18)</f>
        <v>142826</v>
      </c>
      <c r="N18" s="263" t="s">
        <v>589</v>
      </c>
      <c r="O18" s="273">
        <f aca="true" t="shared" si="4" ref="O18:Y18">O19+O20</f>
        <v>204072</v>
      </c>
      <c r="P18" s="273">
        <f t="shared" si="4"/>
        <v>0</v>
      </c>
      <c r="Q18" s="273">
        <f t="shared" si="4"/>
        <v>0</v>
      </c>
      <c r="R18" s="273">
        <f t="shared" si="4"/>
        <v>115800</v>
      </c>
      <c r="S18" s="273">
        <f t="shared" si="4"/>
        <v>35</v>
      </c>
      <c r="T18" s="273">
        <f t="shared" si="4"/>
        <v>0</v>
      </c>
      <c r="U18" s="265">
        <f t="shared" si="4"/>
        <v>319907</v>
      </c>
      <c r="V18" s="273">
        <f t="shared" si="4"/>
        <v>150160</v>
      </c>
      <c r="W18" s="273">
        <f t="shared" si="4"/>
        <v>40414</v>
      </c>
      <c r="X18" s="273">
        <f t="shared" si="4"/>
        <v>129333</v>
      </c>
      <c r="Y18" s="273">
        <f t="shared" si="4"/>
        <v>0</v>
      </c>
      <c r="Z18" s="265">
        <f t="shared" si="2"/>
        <v>319907</v>
      </c>
      <c r="AA18" s="268">
        <f>M18+Z18</f>
        <v>462733</v>
      </c>
    </row>
    <row r="19" spans="1:27" s="276" customFormat="1" ht="22.5" customHeight="1">
      <c r="A19" s="274"/>
      <c r="B19" s="271"/>
      <c r="C19" s="271"/>
      <c r="D19" s="271"/>
      <c r="E19" s="271"/>
      <c r="F19" s="271"/>
      <c r="G19" s="271"/>
      <c r="H19" s="275">
        <f>SUM(B19:G19)</f>
        <v>0</v>
      </c>
      <c r="I19" s="271"/>
      <c r="J19" s="271"/>
      <c r="K19" s="271"/>
      <c r="L19" s="271"/>
      <c r="M19" s="275">
        <f>SUM(I19:L19)</f>
        <v>0</v>
      </c>
      <c r="N19" s="274" t="s">
        <v>682</v>
      </c>
      <c r="O19" s="271">
        <v>200079</v>
      </c>
      <c r="P19" s="271"/>
      <c r="Q19" s="271"/>
      <c r="R19" s="271">
        <v>115800</v>
      </c>
      <c r="S19" s="271"/>
      <c r="T19" s="271"/>
      <c r="U19" s="275">
        <f>SUM(O19:T19)</f>
        <v>315879</v>
      </c>
      <c r="V19" s="271">
        <v>147841</v>
      </c>
      <c r="W19" s="271">
        <v>39789</v>
      </c>
      <c r="X19" s="271">
        <v>128249</v>
      </c>
      <c r="Y19" s="271"/>
      <c r="Z19" s="275">
        <f t="shared" si="2"/>
        <v>315879</v>
      </c>
      <c r="AA19" s="268"/>
    </row>
    <row r="20" spans="1:27" s="276" customFormat="1" ht="22.5" customHeight="1">
      <c r="A20" s="274"/>
      <c r="B20" s="271"/>
      <c r="C20" s="271"/>
      <c r="D20" s="271"/>
      <c r="E20" s="271"/>
      <c r="F20" s="271"/>
      <c r="G20" s="271"/>
      <c r="H20" s="275">
        <f>SUM(B20:G20)</f>
        <v>0</v>
      </c>
      <c r="I20" s="271"/>
      <c r="J20" s="271"/>
      <c r="K20" s="271"/>
      <c r="L20" s="271"/>
      <c r="M20" s="275">
        <f>SUM(I20:L20)</f>
        <v>0</v>
      </c>
      <c r="N20" s="274" t="s">
        <v>590</v>
      </c>
      <c r="O20" s="271">
        <v>3993</v>
      </c>
      <c r="P20" s="271"/>
      <c r="Q20" s="271"/>
      <c r="R20" s="271"/>
      <c r="S20" s="271">
        <v>35</v>
      </c>
      <c r="T20" s="271"/>
      <c r="U20" s="275">
        <f>SUM(O20:T20)</f>
        <v>4028</v>
      </c>
      <c r="V20" s="271">
        <v>2319</v>
      </c>
      <c r="W20" s="271">
        <v>625</v>
      </c>
      <c r="X20" s="271">
        <v>1084</v>
      </c>
      <c r="Y20" s="271"/>
      <c r="Z20" s="275">
        <f t="shared" si="2"/>
        <v>4028</v>
      </c>
      <c r="AA20" s="264"/>
    </row>
    <row r="21" spans="1:27" s="276" customFormat="1" ht="22.5" customHeight="1">
      <c r="A21" s="277"/>
      <c r="B21" s="271"/>
      <c r="C21" s="271"/>
      <c r="D21" s="271"/>
      <c r="E21" s="271"/>
      <c r="F21" s="271"/>
      <c r="G21" s="271"/>
      <c r="H21" s="265"/>
      <c r="I21" s="271"/>
      <c r="J21" s="271"/>
      <c r="K21" s="271"/>
      <c r="L21" s="271"/>
      <c r="M21" s="265"/>
      <c r="N21" s="274" t="s">
        <v>683</v>
      </c>
      <c r="O21" s="271"/>
      <c r="P21" s="271"/>
      <c r="Q21" s="271"/>
      <c r="R21" s="271"/>
      <c r="S21" s="271">
        <v>3822</v>
      </c>
      <c r="T21" s="271"/>
      <c r="U21" s="275">
        <f>SUM(O21:T21)</f>
        <v>3822</v>
      </c>
      <c r="V21" s="271">
        <v>2561</v>
      </c>
      <c r="W21" s="271">
        <v>563</v>
      </c>
      <c r="X21" s="271">
        <v>698</v>
      </c>
      <c r="Y21" s="271"/>
      <c r="Z21" s="275">
        <f t="shared" si="2"/>
        <v>3822</v>
      </c>
      <c r="AA21" s="268"/>
    </row>
    <row r="22" spans="1:27" s="276" customFormat="1" ht="22.5" customHeight="1">
      <c r="A22" s="277"/>
      <c r="B22" s="271"/>
      <c r="C22" s="271"/>
      <c r="D22" s="271"/>
      <c r="E22" s="271"/>
      <c r="F22" s="271"/>
      <c r="G22" s="271"/>
      <c r="H22" s="265"/>
      <c r="I22" s="271"/>
      <c r="J22" s="271"/>
      <c r="K22" s="271"/>
      <c r="L22" s="271"/>
      <c r="M22" s="265"/>
      <c r="N22" s="277"/>
      <c r="O22" s="271"/>
      <c r="P22" s="271"/>
      <c r="Q22" s="271"/>
      <c r="R22" s="271"/>
      <c r="S22" s="271"/>
      <c r="T22" s="271"/>
      <c r="U22" s="278"/>
      <c r="V22" s="271"/>
      <c r="W22" s="271"/>
      <c r="X22" s="271"/>
      <c r="Y22" s="271"/>
      <c r="Z22" s="278"/>
      <c r="AA22" s="268"/>
    </row>
    <row r="23" spans="1:27" s="276" customFormat="1" ht="22.5" customHeight="1">
      <c r="A23" s="263" t="s">
        <v>480</v>
      </c>
      <c r="B23" s="272">
        <v>546</v>
      </c>
      <c r="C23" s="272">
        <v>11778</v>
      </c>
      <c r="D23" s="272">
        <v>56808</v>
      </c>
      <c r="E23" s="272"/>
      <c r="F23" s="272"/>
      <c r="G23" s="272"/>
      <c r="H23" s="265">
        <f>SUM(B23:G23)</f>
        <v>69132</v>
      </c>
      <c r="I23" s="272">
        <v>36523</v>
      </c>
      <c r="J23" s="272">
        <v>9856</v>
      </c>
      <c r="K23" s="272">
        <v>22753</v>
      </c>
      <c r="L23" s="272"/>
      <c r="M23" s="265">
        <f>SUM(I23:L23)</f>
        <v>69132</v>
      </c>
      <c r="N23" s="263" t="s">
        <v>480</v>
      </c>
      <c r="O23" s="272"/>
      <c r="P23" s="272"/>
      <c r="Q23" s="272"/>
      <c r="R23" s="272"/>
      <c r="S23" s="272"/>
      <c r="T23" s="272"/>
      <c r="U23" s="268"/>
      <c r="V23" s="272"/>
      <c r="W23" s="272"/>
      <c r="X23" s="272"/>
      <c r="Y23" s="272"/>
      <c r="Z23" s="268"/>
      <c r="AA23" s="268">
        <f>M23+Z23</f>
        <v>69132</v>
      </c>
    </row>
    <row r="24" spans="1:27" s="270" customFormat="1" ht="18.75" customHeight="1">
      <c r="A24" s="257" t="s">
        <v>89</v>
      </c>
      <c r="B24" s="266"/>
      <c r="C24" s="266"/>
      <c r="D24" s="266"/>
      <c r="E24" s="266"/>
      <c r="F24" s="266"/>
      <c r="G24" s="266"/>
      <c r="H24" s="265"/>
      <c r="I24" s="266"/>
      <c r="J24" s="266"/>
      <c r="K24" s="266"/>
      <c r="L24" s="266"/>
      <c r="M24" s="265"/>
      <c r="N24" s="263" t="s">
        <v>89</v>
      </c>
      <c r="O24" s="264">
        <v>3053</v>
      </c>
      <c r="P24" s="264"/>
      <c r="Q24" s="264"/>
      <c r="R24" s="264"/>
      <c r="S24" s="264">
        <v>17676</v>
      </c>
      <c r="T24" s="264">
        <v>42</v>
      </c>
      <c r="U24" s="265">
        <f>SUM(O24:T24)</f>
        <v>20771</v>
      </c>
      <c r="V24" s="264">
        <v>13572</v>
      </c>
      <c r="W24" s="264">
        <v>1940</v>
      </c>
      <c r="X24" s="264">
        <v>5259</v>
      </c>
      <c r="Y24" s="264"/>
      <c r="Z24" s="265">
        <f>SUM(V24:Y24)</f>
        <v>20771</v>
      </c>
      <c r="AA24" s="268">
        <f>M24+Z24</f>
        <v>20771</v>
      </c>
    </row>
    <row r="25" spans="1:27" s="270" customFormat="1" ht="21" customHeight="1">
      <c r="A25" s="257" t="s">
        <v>479</v>
      </c>
      <c r="B25" s="266"/>
      <c r="C25" s="266"/>
      <c r="D25" s="266"/>
      <c r="E25" s="266"/>
      <c r="F25" s="266"/>
      <c r="G25" s="266"/>
      <c r="H25" s="265"/>
      <c r="I25" s="266"/>
      <c r="J25" s="266"/>
      <c r="K25" s="266"/>
      <c r="L25" s="266"/>
      <c r="M25" s="265"/>
      <c r="N25" s="263" t="s">
        <v>479</v>
      </c>
      <c r="O25" s="264">
        <v>16925</v>
      </c>
      <c r="P25" s="264"/>
      <c r="Q25" s="264"/>
      <c r="R25" s="264">
        <v>1029</v>
      </c>
      <c r="S25" s="264"/>
      <c r="T25" s="264"/>
      <c r="U25" s="265">
        <f>SUM(O25:T25)</f>
        <v>17954</v>
      </c>
      <c r="V25" s="264">
        <v>13200</v>
      </c>
      <c r="W25" s="264">
        <v>3213</v>
      </c>
      <c r="X25" s="264">
        <v>1541</v>
      </c>
      <c r="Y25" s="264"/>
      <c r="Z25" s="265">
        <f>SUM(V25:Y25)</f>
        <v>17954</v>
      </c>
      <c r="AA25" s="268">
        <f>M25+Z25</f>
        <v>17954</v>
      </c>
    </row>
    <row r="26" spans="1:27" s="270" customFormat="1" ht="21" customHeight="1">
      <c r="A26" s="263" t="s">
        <v>361</v>
      </c>
      <c r="B26" s="264">
        <v>94433</v>
      </c>
      <c r="C26" s="264">
        <v>1636</v>
      </c>
      <c r="D26" s="264"/>
      <c r="E26" s="264">
        <v>50430</v>
      </c>
      <c r="F26" s="264">
        <v>265174</v>
      </c>
      <c r="G26" s="264">
        <v>11636</v>
      </c>
      <c r="H26" s="265">
        <f>SUM(B26:G26)</f>
        <v>423309</v>
      </c>
      <c r="I26" s="264">
        <v>247891</v>
      </c>
      <c r="J26" s="264">
        <v>60909</v>
      </c>
      <c r="K26" s="264">
        <v>114237</v>
      </c>
      <c r="L26" s="264">
        <v>272</v>
      </c>
      <c r="M26" s="265">
        <f>SUM(I26:L26)</f>
        <v>423309</v>
      </c>
      <c r="N26" s="279" t="s">
        <v>361</v>
      </c>
      <c r="O26" s="280"/>
      <c r="P26" s="280"/>
      <c r="Q26" s="280"/>
      <c r="R26" s="281"/>
      <c r="S26" s="281"/>
      <c r="T26" s="281"/>
      <c r="U26" s="265"/>
      <c r="V26" s="281"/>
      <c r="W26" s="281"/>
      <c r="X26" s="281"/>
      <c r="Y26" s="281"/>
      <c r="Z26" s="265"/>
      <c r="AA26" s="268">
        <f>M26+Z26</f>
        <v>423309</v>
      </c>
    </row>
    <row r="27" spans="1:27" s="270" customFormat="1" ht="21" customHeight="1">
      <c r="A27" s="263" t="s">
        <v>591</v>
      </c>
      <c r="B27" s="264">
        <f aca="true" t="shared" si="5" ref="B27:G27">B28+B29+B30+B31+B32+B33</f>
        <v>600551</v>
      </c>
      <c r="C27" s="264">
        <f t="shared" si="5"/>
        <v>8010</v>
      </c>
      <c r="D27" s="264">
        <f t="shared" si="5"/>
        <v>0</v>
      </c>
      <c r="E27" s="264">
        <f t="shared" si="5"/>
        <v>135333</v>
      </c>
      <c r="F27" s="264">
        <f t="shared" si="5"/>
        <v>623676</v>
      </c>
      <c r="G27" s="264">
        <f t="shared" si="5"/>
        <v>0</v>
      </c>
      <c r="H27" s="265">
        <f aca="true" t="shared" si="6" ref="H27:H33">SUM(B27:G27)</f>
        <v>1367570</v>
      </c>
      <c r="I27" s="264">
        <f>I28+I29+I30+I31+I32+I33</f>
        <v>93944</v>
      </c>
      <c r="J27" s="264">
        <f>J28+J29+J30+J31+J32+J33</f>
        <v>17136</v>
      </c>
      <c r="K27" s="264">
        <f>K28+K29+K30+K31+K32+K33</f>
        <v>1256490</v>
      </c>
      <c r="L27" s="264">
        <f>L28+L29+L30+L31+L32+L33</f>
        <v>0</v>
      </c>
      <c r="M27" s="265">
        <f>M28+M29+M30+M31+M32+M33</f>
        <v>1367570</v>
      </c>
      <c r="N27" s="263" t="s">
        <v>591</v>
      </c>
      <c r="O27" s="264">
        <f aca="true" t="shared" si="7" ref="O27:Z27">O28+O29+O30+O31+O32+O33</f>
        <v>165904</v>
      </c>
      <c r="P27" s="264">
        <f t="shared" si="7"/>
        <v>2497766</v>
      </c>
      <c r="Q27" s="264">
        <f t="shared" si="7"/>
        <v>0</v>
      </c>
      <c r="R27" s="264">
        <f t="shared" si="7"/>
        <v>1680</v>
      </c>
      <c r="S27" s="264">
        <f t="shared" si="7"/>
        <v>951614</v>
      </c>
      <c r="T27" s="264">
        <f t="shared" si="7"/>
        <v>1076568</v>
      </c>
      <c r="U27" s="265">
        <f>SUM(O27:T27)</f>
        <v>4693532</v>
      </c>
      <c r="V27" s="268">
        <f t="shared" si="7"/>
        <v>0</v>
      </c>
      <c r="W27" s="268">
        <f t="shared" si="7"/>
        <v>0</v>
      </c>
      <c r="X27" s="268">
        <f t="shared" si="7"/>
        <v>2055734</v>
      </c>
      <c r="Y27" s="268">
        <f t="shared" si="7"/>
        <v>2637798</v>
      </c>
      <c r="Z27" s="265">
        <f t="shared" si="7"/>
        <v>4693532</v>
      </c>
      <c r="AA27" s="268">
        <f>M27+Z27</f>
        <v>6061102</v>
      </c>
    </row>
    <row r="28" spans="1:27" s="270" customFormat="1" ht="21" customHeight="1">
      <c r="A28" s="274" t="s">
        <v>605</v>
      </c>
      <c r="B28" s="266"/>
      <c r="C28" s="266"/>
      <c r="D28" s="266"/>
      <c r="E28" s="266"/>
      <c r="F28" s="266">
        <v>41109</v>
      </c>
      <c r="G28" s="266"/>
      <c r="H28" s="275">
        <f t="shared" si="6"/>
        <v>41109</v>
      </c>
      <c r="I28" s="266">
        <v>32369</v>
      </c>
      <c r="J28" s="266">
        <v>8740</v>
      </c>
      <c r="K28" s="266"/>
      <c r="L28" s="266"/>
      <c r="M28" s="275">
        <f aca="true" t="shared" si="8" ref="M28:M33">SUM(I28:L28)</f>
        <v>41109</v>
      </c>
      <c r="N28" s="274" t="s">
        <v>592</v>
      </c>
      <c r="O28" s="267"/>
      <c r="P28" s="267"/>
      <c r="Q28" s="267"/>
      <c r="R28" s="266"/>
      <c r="S28" s="266">
        <v>62355</v>
      </c>
      <c r="T28" s="266"/>
      <c r="U28" s="275">
        <f aca="true" t="shared" si="9" ref="U28:U33">SUM(O28:T28)</f>
        <v>62355</v>
      </c>
      <c r="V28" s="266"/>
      <c r="W28" s="266"/>
      <c r="X28" s="266">
        <v>20921</v>
      </c>
      <c r="Y28" s="266">
        <v>41434</v>
      </c>
      <c r="Z28" s="275">
        <f aca="true" t="shared" si="10" ref="Z28:Z33">SUM(V28:Y28)</f>
        <v>62355</v>
      </c>
      <c r="AA28" s="264"/>
    </row>
    <row r="29" spans="1:27" s="270" customFormat="1" ht="21" customHeight="1">
      <c r="A29" s="274" t="s">
        <v>593</v>
      </c>
      <c r="B29" s="266">
        <v>431871</v>
      </c>
      <c r="C29" s="266"/>
      <c r="D29" s="266"/>
      <c r="E29" s="266"/>
      <c r="F29" s="266"/>
      <c r="G29" s="266"/>
      <c r="H29" s="275">
        <f t="shared" si="6"/>
        <v>431871</v>
      </c>
      <c r="I29" s="266">
        <v>61575</v>
      </c>
      <c r="J29" s="266">
        <v>8396</v>
      </c>
      <c r="K29" s="266">
        <v>361900</v>
      </c>
      <c r="L29" s="266"/>
      <c r="M29" s="275">
        <f t="shared" si="8"/>
        <v>431871</v>
      </c>
      <c r="N29" s="274" t="s">
        <v>594</v>
      </c>
      <c r="O29" s="267"/>
      <c r="P29" s="267">
        <v>2497766</v>
      </c>
      <c r="Q29" s="267"/>
      <c r="R29" s="266"/>
      <c r="S29" s="266">
        <v>98598</v>
      </c>
      <c r="T29" s="266"/>
      <c r="U29" s="275">
        <f t="shared" si="9"/>
        <v>2596364</v>
      </c>
      <c r="V29" s="266"/>
      <c r="W29" s="266"/>
      <c r="X29" s="266"/>
      <c r="Y29" s="266">
        <v>2596364</v>
      </c>
      <c r="Z29" s="275">
        <f t="shared" si="10"/>
        <v>2596364</v>
      </c>
      <c r="AA29" s="264"/>
    </row>
    <row r="30" spans="1:27" s="270" customFormat="1" ht="21" customHeight="1">
      <c r="A30" s="274" t="s">
        <v>595</v>
      </c>
      <c r="B30" s="266"/>
      <c r="C30" s="266"/>
      <c r="D30" s="266"/>
      <c r="E30" s="266"/>
      <c r="F30" s="266">
        <v>421068</v>
      </c>
      <c r="G30" s="266"/>
      <c r="H30" s="275">
        <f t="shared" si="6"/>
        <v>421068</v>
      </c>
      <c r="I30" s="266"/>
      <c r="J30" s="266"/>
      <c r="K30" s="266">
        <v>421068</v>
      </c>
      <c r="L30" s="266"/>
      <c r="M30" s="275">
        <f t="shared" si="8"/>
        <v>421068</v>
      </c>
      <c r="N30" s="274" t="s">
        <v>602</v>
      </c>
      <c r="O30" s="267">
        <v>1103</v>
      </c>
      <c r="P30" s="267"/>
      <c r="Q30" s="267"/>
      <c r="R30" s="266"/>
      <c r="S30" s="266">
        <v>15492</v>
      </c>
      <c r="T30" s="266"/>
      <c r="U30" s="275">
        <f t="shared" si="9"/>
        <v>16595</v>
      </c>
      <c r="V30" s="266"/>
      <c r="W30" s="266"/>
      <c r="X30" s="266">
        <v>16595</v>
      </c>
      <c r="Y30" s="266"/>
      <c r="Z30" s="275">
        <f t="shared" si="10"/>
        <v>16595</v>
      </c>
      <c r="AA30" s="264"/>
    </row>
    <row r="31" spans="1:27" s="270" customFormat="1" ht="21" customHeight="1">
      <c r="A31" s="274" t="s">
        <v>596</v>
      </c>
      <c r="B31" s="266"/>
      <c r="C31" s="266"/>
      <c r="D31" s="266"/>
      <c r="E31" s="266"/>
      <c r="F31" s="266">
        <v>96191</v>
      </c>
      <c r="G31" s="266"/>
      <c r="H31" s="275">
        <f t="shared" si="6"/>
        <v>96191</v>
      </c>
      <c r="I31" s="266"/>
      <c r="J31" s="266"/>
      <c r="K31" s="266">
        <v>96191</v>
      </c>
      <c r="L31" s="266"/>
      <c r="M31" s="275">
        <f t="shared" si="8"/>
        <v>96191</v>
      </c>
      <c r="N31" s="274" t="s">
        <v>597</v>
      </c>
      <c r="O31" s="267">
        <v>145944</v>
      </c>
      <c r="P31" s="267"/>
      <c r="Q31" s="267"/>
      <c r="R31" s="266"/>
      <c r="S31" s="266">
        <v>759721</v>
      </c>
      <c r="T31" s="266"/>
      <c r="U31" s="275">
        <f t="shared" si="9"/>
        <v>905665</v>
      </c>
      <c r="V31" s="266"/>
      <c r="W31" s="266"/>
      <c r="X31" s="266">
        <v>905665</v>
      </c>
      <c r="Y31" s="266"/>
      <c r="Z31" s="275">
        <f t="shared" si="10"/>
        <v>905665</v>
      </c>
      <c r="AA31" s="264"/>
    </row>
    <row r="32" spans="1:27" s="270" customFormat="1" ht="21" customHeight="1">
      <c r="A32" s="266" t="s">
        <v>600</v>
      </c>
      <c r="B32" s="266">
        <f>164628-26592</f>
        <v>138036</v>
      </c>
      <c r="C32" s="266"/>
      <c r="D32" s="266"/>
      <c r="E32" s="266">
        <v>135333</v>
      </c>
      <c r="F32" s="266">
        <v>65308</v>
      </c>
      <c r="G32" s="266"/>
      <c r="H32" s="275">
        <f t="shared" si="6"/>
        <v>338677</v>
      </c>
      <c r="I32" s="266"/>
      <c r="J32" s="266"/>
      <c r="K32" s="266">
        <v>338677</v>
      </c>
      <c r="L32" s="266"/>
      <c r="M32" s="275">
        <f t="shared" si="8"/>
        <v>338677</v>
      </c>
      <c r="N32" s="274" t="s">
        <v>598</v>
      </c>
      <c r="O32" s="267">
        <v>18857</v>
      </c>
      <c r="P32" s="267"/>
      <c r="Q32" s="267"/>
      <c r="R32" s="266">
        <v>1680</v>
      </c>
      <c r="S32" s="266"/>
      <c r="T32" s="266">
        <v>809383</v>
      </c>
      <c r="U32" s="275">
        <f t="shared" si="9"/>
        <v>829920</v>
      </c>
      <c r="V32" s="266"/>
      <c r="W32" s="266"/>
      <c r="X32" s="266">
        <v>829920</v>
      </c>
      <c r="Y32" s="266"/>
      <c r="Z32" s="275">
        <f t="shared" si="10"/>
        <v>829920</v>
      </c>
      <c r="AA32" s="264"/>
    </row>
    <row r="33" spans="1:27" s="270" customFormat="1" ht="21" customHeight="1">
      <c r="A33" s="274" t="s">
        <v>601</v>
      </c>
      <c r="B33" s="266">
        <v>30644</v>
      </c>
      <c r="C33" s="266">
        <v>8010</v>
      </c>
      <c r="D33" s="266"/>
      <c r="E33" s="266"/>
      <c r="F33" s="266"/>
      <c r="G33" s="266"/>
      <c r="H33" s="275">
        <f t="shared" si="6"/>
        <v>38654</v>
      </c>
      <c r="I33" s="266"/>
      <c r="J33" s="266"/>
      <c r="K33" s="266">
        <v>38654</v>
      </c>
      <c r="L33" s="266"/>
      <c r="M33" s="275">
        <f t="shared" si="8"/>
        <v>38654</v>
      </c>
      <c r="N33" s="274" t="s">
        <v>599</v>
      </c>
      <c r="O33" s="267"/>
      <c r="P33" s="267"/>
      <c r="Q33" s="267"/>
      <c r="R33" s="266"/>
      <c r="S33" s="266">
        <v>15448</v>
      </c>
      <c r="T33" s="266">
        <v>267185</v>
      </c>
      <c r="U33" s="275">
        <f t="shared" si="9"/>
        <v>282633</v>
      </c>
      <c r="V33" s="266"/>
      <c r="W33" s="266"/>
      <c r="X33" s="266">
        <v>282633</v>
      </c>
      <c r="Y33" s="266"/>
      <c r="Z33" s="275">
        <f t="shared" si="10"/>
        <v>282633</v>
      </c>
      <c r="AA33" s="264"/>
    </row>
    <row r="34" spans="1:27" s="282" customFormat="1" ht="26.25" customHeight="1">
      <c r="A34" s="268" t="s">
        <v>556</v>
      </c>
      <c r="B34" s="268">
        <f>B7+B8+B9+B10+B18+B23+B24+B25+B26+B27</f>
        <v>1265227</v>
      </c>
      <c r="C34" s="268">
        <f aca="true" t="shared" si="11" ref="C34:M34">C7+C8+C9+C10+C18+C23+C24+C25+C26+C27</f>
        <v>136595</v>
      </c>
      <c r="D34" s="268">
        <f t="shared" si="11"/>
        <v>56808</v>
      </c>
      <c r="E34" s="268">
        <f t="shared" si="11"/>
        <v>382710</v>
      </c>
      <c r="F34" s="268">
        <f t="shared" si="11"/>
        <v>998017</v>
      </c>
      <c r="G34" s="268">
        <f t="shared" si="11"/>
        <v>38631</v>
      </c>
      <c r="H34" s="268">
        <f t="shared" si="11"/>
        <v>2877988</v>
      </c>
      <c r="I34" s="268">
        <f t="shared" si="11"/>
        <v>958368</v>
      </c>
      <c r="J34" s="268">
        <f t="shared" si="11"/>
        <v>237243</v>
      </c>
      <c r="K34" s="268">
        <f t="shared" si="11"/>
        <v>1664955</v>
      </c>
      <c r="L34" s="268">
        <f t="shared" si="11"/>
        <v>17422</v>
      </c>
      <c r="M34" s="268">
        <f t="shared" si="11"/>
        <v>2877988</v>
      </c>
      <c r="N34" s="268" t="s">
        <v>556</v>
      </c>
      <c r="O34" s="268">
        <f aca="true" t="shared" si="12" ref="O34:AA34">O7+O8+O9+O10+O18+O23+O24+O25+O26+O27</f>
        <v>389954</v>
      </c>
      <c r="P34" s="268">
        <f t="shared" si="12"/>
        <v>2497766</v>
      </c>
      <c r="Q34" s="268">
        <f t="shared" si="12"/>
        <v>0</v>
      </c>
      <c r="R34" s="268">
        <f t="shared" si="12"/>
        <v>483167</v>
      </c>
      <c r="S34" s="268">
        <f t="shared" si="12"/>
        <v>983047</v>
      </c>
      <c r="T34" s="268">
        <f t="shared" si="12"/>
        <v>1079603</v>
      </c>
      <c r="U34" s="268">
        <f t="shared" si="12"/>
        <v>5443216</v>
      </c>
      <c r="V34" s="268">
        <f t="shared" si="12"/>
        <v>300478</v>
      </c>
      <c r="W34" s="268">
        <f t="shared" si="12"/>
        <v>79411</v>
      </c>
      <c r="X34" s="268">
        <f t="shared" si="12"/>
        <v>2409272</v>
      </c>
      <c r="Y34" s="268">
        <f t="shared" si="12"/>
        <v>2654055</v>
      </c>
      <c r="Z34" s="268">
        <f t="shared" si="12"/>
        <v>5443216</v>
      </c>
      <c r="AA34" s="268">
        <f t="shared" si="12"/>
        <v>8321204</v>
      </c>
    </row>
    <row r="35" spans="1:4" ht="15.75">
      <c r="A35" s="283"/>
      <c r="B35" s="284"/>
      <c r="C35" s="284"/>
      <c r="D35" s="284"/>
    </row>
    <row r="36" spans="2:13" ht="15.75">
      <c r="B36" s="254">
        <f>B34+O34</f>
        <v>1655181</v>
      </c>
      <c r="C36" s="254">
        <f aca="true" t="shared" si="13" ref="C36:H36">C34+P34</f>
        <v>2634361</v>
      </c>
      <c r="D36" s="254">
        <f t="shared" si="13"/>
        <v>56808</v>
      </c>
      <c r="E36" s="254">
        <f t="shared" si="13"/>
        <v>865877</v>
      </c>
      <c r="F36" s="254">
        <f t="shared" si="13"/>
        <v>1981064</v>
      </c>
      <c r="G36" s="254">
        <f t="shared" si="13"/>
        <v>1118234</v>
      </c>
      <c r="H36" s="254">
        <f t="shared" si="13"/>
        <v>8321204</v>
      </c>
      <c r="I36" s="254">
        <f>I34+V34</f>
        <v>1258846</v>
      </c>
      <c r="J36" s="254">
        <f>J34+W34</f>
        <v>316654</v>
      </c>
      <c r="K36" s="254">
        <f>K34+X34</f>
        <v>4074227</v>
      </c>
      <c r="L36" s="254">
        <f>L34+Y34</f>
        <v>2671477</v>
      </c>
      <c r="M36" s="254">
        <f>M34+Z34</f>
        <v>8321204</v>
      </c>
    </row>
    <row r="37" ht="15.75">
      <c r="B37" s="254">
        <v>1672043</v>
      </c>
    </row>
    <row r="38" spans="1:2" ht="15.75">
      <c r="A38" s="286" t="s">
        <v>606</v>
      </c>
      <c r="B38" s="254">
        <f>B37-B36</f>
        <v>16862</v>
      </c>
    </row>
    <row r="39" ht="15.75">
      <c r="A39" s="287" t="s">
        <v>607</v>
      </c>
    </row>
    <row r="40" ht="15.75">
      <c r="A40" s="287" t="s">
        <v>608</v>
      </c>
    </row>
    <row r="41" ht="15.75">
      <c r="A41" s="287" t="s">
        <v>609</v>
      </c>
    </row>
  </sheetData>
  <sheetProtection/>
  <mergeCells count="11">
    <mergeCell ref="B5:H5"/>
    <mergeCell ref="B4:M4"/>
    <mergeCell ref="AA4:AA6"/>
    <mergeCell ref="K1:L1"/>
    <mergeCell ref="A4:A6"/>
    <mergeCell ref="O4:Z4"/>
    <mergeCell ref="O5:U5"/>
    <mergeCell ref="A2:M2"/>
    <mergeCell ref="V5:Z5"/>
    <mergeCell ref="N4:N6"/>
    <mergeCell ref="I5:M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63" r:id="rId1"/>
  <rowBreaks count="1" manualBreakCount="1">
    <brk id="34" max="22" man="1"/>
  </rowBreaks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90" zoomScaleSheetLayoutView="90" workbookViewId="0" topLeftCell="A1">
      <selection activeCell="P14" sqref="P14"/>
    </sheetView>
  </sheetViews>
  <sheetFormatPr defaultColWidth="9.140625" defaultRowHeight="12"/>
  <cols>
    <col min="1" max="1" width="33.00390625" style="20" bestFit="1" customWidth="1"/>
    <col min="2" max="2" width="9.7109375" style="20" customWidth="1"/>
    <col min="3" max="3" width="7.28125" style="20" customWidth="1"/>
    <col min="4" max="4" width="9.8515625" style="20" customWidth="1"/>
    <col min="5" max="5" width="7.00390625" style="20" customWidth="1"/>
    <col min="6" max="7" width="8.28125" style="20" bestFit="1" customWidth="1"/>
    <col min="8" max="8" width="8.28125" style="20" customWidth="1"/>
    <col min="9" max="9" width="9.57421875" style="20" bestFit="1" customWidth="1"/>
    <col min="10" max="10" width="10.7109375" style="20" bestFit="1" customWidth="1"/>
    <col min="11" max="11" width="10.7109375" style="20" customWidth="1"/>
    <col min="12" max="12" width="10.140625" style="20" customWidth="1"/>
    <col min="13" max="13" width="9.140625" style="20" customWidth="1"/>
    <col min="14" max="14" width="11.00390625" style="20" customWidth="1"/>
    <col min="15" max="15" width="11.140625" style="20" customWidth="1"/>
    <col min="16" max="16" width="8.00390625" style="20" customWidth="1"/>
    <col min="17" max="17" width="10.28125" style="20" bestFit="1" customWidth="1"/>
    <col min="18" max="18" width="11.140625" style="20" bestFit="1" customWidth="1"/>
    <col min="19" max="16384" width="9.140625" style="20" customWidth="1"/>
  </cols>
  <sheetData>
    <row r="1" spans="1:18" s="18" customFormat="1" ht="15.75">
      <c r="A1" s="16"/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7"/>
      <c r="N1" s="373" t="s">
        <v>225</v>
      </c>
      <c r="O1" s="373"/>
      <c r="P1" s="373"/>
      <c r="Q1" s="373"/>
      <c r="R1" s="373"/>
    </row>
    <row r="2" spans="1:18" s="18" customFormat="1" ht="15.75">
      <c r="A2" s="374" t="s">
        <v>350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1:18" ht="15.75">
      <c r="A3" s="19"/>
      <c r="B3" s="19"/>
      <c r="C3" s="19"/>
      <c r="J3" s="21"/>
      <c r="K3" s="21"/>
      <c r="L3" s="21"/>
      <c r="M3" s="21"/>
      <c r="N3" s="21"/>
      <c r="O3" s="21"/>
      <c r="P3" s="21"/>
      <c r="Q3" s="21"/>
      <c r="R3" s="19" t="s">
        <v>27</v>
      </c>
    </row>
    <row r="4" spans="1:18" s="294" customFormat="1" ht="45.75" customHeight="1">
      <c r="A4" s="292" t="s">
        <v>30</v>
      </c>
      <c r="B4" s="348" t="s">
        <v>390</v>
      </c>
      <c r="C4" s="349"/>
      <c r="D4" s="348" t="s">
        <v>97</v>
      </c>
      <c r="E4" s="349"/>
      <c r="F4" s="292" t="s">
        <v>98</v>
      </c>
      <c r="G4" s="353" t="s">
        <v>656</v>
      </c>
      <c r="H4" s="354"/>
      <c r="I4" s="293" t="s">
        <v>405</v>
      </c>
      <c r="J4" s="348" t="s">
        <v>99</v>
      </c>
      <c r="K4" s="349"/>
      <c r="L4" s="351" t="s">
        <v>463</v>
      </c>
      <c r="M4" s="352"/>
      <c r="N4" s="348" t="s">
        <v>100</v>
      </c>
      <c r="O4" s="350"/>
      <c r="P4" s="350"/>
      <c r="Q4" s="349"/>
      <c r="R4" s="292" t="s">
        <v>101</v>
      </c>
    </row>
    <row r="5" spans="1:18" ht="15.75">
      <c r="A5" s="22"/>
      <c r="B5" s="22" t="s">
        <v>658</v>
      </c>
      <c r="C5" s="22" t="s">
        <v>623</v>
      </c>
      <c r="D5" s="22" t="s">
        <v>658</v>
      </c>
      <c r="E5" s="22" t="s">
        <v>623</v>
      </c>
      <c r="F5" s="22" t="s">
        <v>658</v>
      </c>
      <c r="G5" s="22" t="s">
        <v>658</v>
      </c>
      <c r="H5" s="22" t="s">
        <v>623</v>
      </c>
      <c r="I5" s="22" t="s">
        <v>658</v>
      </c>
      <c r="J5" s="22" t="s">
        <v>658</v>
      </c>
      <c r="K5" s="22" t="s">
        <v>623</v>
      </c>
      <c r="L5" s="22" t="s">
        <v>658</v>
      </c>
      <c r="M5" s="22" t="s">
        <v>623</v>
      </c>
      <c r="N5" s="213" t="s">
        <v>139</v>
      </c>
      <c r="O5" s="22" t="s">
        <v>625</v>
      </c>
      <c r="P5" s="22" t="s">
        <v>623</v>
      </c>
      <c r="Q5" s="22" t="s">
        <v>625</v>
      </c>
      <c r="R5" s="22"/>
    </row>
    <row r="6" spans="1:18" ht="15.75">
      <c r="A6" s="24" t="s">
        <v>396</v>
      </c>
      <c r="B6" s="24">
        <v>194</v>
      </c>
      <c r="C6" s="24">
        <v>151</v>
      </c>
      <c r="D6" s="24"/>
      <c r="E6" s="24"/>
      <c r="F6" s="124">
        <v>258</v>
      </c>
      <c r="G6" s="124">
        <v>65</v>
      </c>
      <c r="H6" s="124">
        <v>-65</v>
      </c>
      <c r="I6" s="124"/>
      <c r="J6" s="25">
        <v>200</v>
      </c>
      <c r="K6" s="25"/>
      <c r="L6" s="25">
        <v>62384</v>
      </c>
      <c r="M6" s="25"/>
      <c r="N6" s="25">
        <v>62907</v>
      </c>
      <c r="O6" s="25">
        <f>B6+D6+F6+G6+I6+J6+L6</f>
        <v>63101</v>
      </c>
      <c r="P6" s="25">
        <f>C6+E6+M6+H6+K6</f>
        <v>86</v>
      </c>
      <c r="Q6" s="25">
        <f>SUM(O6:P6)</f>
        <v>63187</v>
      </c>
      <c r="R6" s="22"/>
    </row>
    <row r="7" spans="1:18" ht="15.75">
      <c r="A7" s="24" t="s">
        <v>397</v>
      </c>
      <c r="B7" s="24">
        <v>401</v>
      </c>
      <c r="C7" s="24"/>
      <c r="D7" s="24"/>
      <c r="E7" s="24"/>
      <c r="F7" s="124">
        <v>10</v>
      </c>
      <c r="G7" s="124">
        <v>224</v>
      </c>
      <c r="H7" s="124">
        <v>-224</v>
      </c>
      <c r="I7" s="124"/>
      <c r="J7" s="25"/>
      <c r="K7" s="25"/>
      <c r="L7" s="25">
        <v>476</v>
      </c>
      <c r="M7" s="25"/>
      <c r="N7" s="25">
        <v>710</v>
      </c>
      <c r="O7" s="25">
        <f aca="true" t="shared" si="0" ref="O7:O13">B7+D7+F7+G7+I7+J7+L7</f>
        <v>1111</v>
      </c>
      <c r="P7" s="25">
        <f aca="true" t="shared" si="1" ref="P7:P13">C7+E7+M7+H7+K7</f>
        <v>-224</v>
      </c>
      <c r="Q7" s="25">
        <f aca="true" t="shared" si="2" ref="Q7:Q15">SUM(O7:P7)</f>
        <v>887</v>
      </c>
      <c r="R7" s="22"/>
    </row>
    <row r="8" spans="1:18" ht="15.75">
      <c r="A8" s="24" t="s">
        <v>398</v>
      </c>
      <c r="B8" s="24">
        <v>235916</v>
      </c>
      <c r="C8" s="24">
        <f>27+81+50</f>
        <v>158</v>
      </c>
      <c r="D8" s="24">
        <f>65157-8000+3000</f>
        <v>60157</v>
      </c>
      <c r="E8" s="24"/>
      <c r="F8" s="124">
        <v>480</v>
      </c>
      <c r="G8" s="124">
        <v>286</v>
      </c>
      <c r="H8" s="124">
        <v>-286</v>
      </c>
      <c r="I8" s="124">
        <v>3740</v>
      </c>
      <c r="J8" s="25"/>
      <c r="K8" s="25"/>
      <c r="L8" s="25">
        <v>254050</v>
      </c>
      <c r="M8" s="25"/>
      <c r="N8" s="25">
        <v>542652</v>
      </c>
      <c r="O8" s="25">
        <f t="shared" si="0"/>
        <v>554629</v>
      </c>
      <c r="P8" s="25">
        <f t="shared" si="1"/>
        <v>-128</v>
      </c>
      <c r="Q8" s="25">
        <f t="shared" si="2"/>
        <v>554501</v>
      </c>
      <c r="R8" s="22"/>
    </row>
    <row r="9" spans="1:18" ht="15.75">
      <c r="A9" s="24" t="s">
        <v>399</v>
      </c>
      <c r="B9" s="24"/>
      <c r="C9" s="24"/>
      <c r="D9" s="24">
        <v>37638</v>
      </c>
      <c r="E9" s="24"/>
      <c r="F9" s="124"/>
      <c r="G9" s="124"/>
      <c r="H9" s="124"/>
      <c r="I9" s="124"/>
      <c r="J9" s="25"/>
      <c r="K9" s="25"/>
      <c r="L9" s="25"/>
      <c r="M9" s="25"/>
      <c r="N9" s="25">
        <v>37638</v>
      </c>
      <c r="O9" s="25">
        <f t="shared" si="0"/>
        <v>37638</v>
      </c>
      <c r="P9" s="25">
        <f t="shared" si="1"/>
        <v>0</v>
      </c>
      <c r="Q9" s="25">
        <f t="shared" si="2"/>
        <v>37638</v>
      </c>
      <c r="R9" s="22"/>
    </row>
    <row r="10" spans="1:18" ht="15.75">
      <c r="A10" s="24" t="s">
        <v>400</v>
      </c>
      <c r="B10" s="24">
        <v>62610</v>
      </c>
      <c r="C10" s="24">
        <f>14+41+22</f>
        <v>77</v>
      </c>
      <c r="D10" s="24">
        <v>27756</v>
      </c>
      <c r="E10" s="24"/>
      <c r="F10" s="124">
        <v>202</v>
      </c>
      <c r="G10" s="124">
        <v>155</v>
      </c>
      <c r="H10" s="124">
        <v>-155</v>
      </c>
      <c r="I10" s="124">
        <v>1010</v>
      </c>
      <c r="J10" s="25">
        <v>1784</v>
      </c>
      <c r="K10" s="25">
        <v>-500</v>
      </c>
      <c r="L10" s="25">
        <v>84546</v>
      </c>
      <c r="M10" s="25"/>
      <c r="N10" s="25">
        <v>175336</v>
      </c>
      <c r="O10" s="25">
        <f t="shared" si="0"/>
        <v>178063</v>
      </c>
      <c r="P10" s="25">
        <f t="shared" si="1"/>
        <v>-578</v>
      </c>
      <c r="Q10" s="25">
        <f t="shared" si="2"/>
        <v>177485</v>
      </c>
      <c r="R10" s="22"/>
    </row>
    <row r="11" spans="1:18" ht="15.75">
      <c r="A11" s="24" t="s">
        <v>102</v>
      </c>
      <c r="B11" s="24">
        <v>31696</v>
      </c>
      <c r="C11" s="24"/>
      <c r="D11" s="24"/>
      <c r="E11" s="24"/>
      <c r="F11" s="124"/>
      <c r="G11" s="124"/>
      <c r="H11" s="124"/>
      <c r="I11" s="124"/>
      <c r="J11" s="25"/>
      <c r="K11" s="25"/>
      <c r="L11" s="25"/>
      <c r="M11" s="25"/>
      <c r="N11" s="25">
        <v>31696</v>
      </c>
      <c r="O11" s="25">
        <f t="shared" si="0"/>
        <v>31696</v>
      </c>
      <c r="P11" s="25">
        <f t="shared" si="1"/>
        <v>0</v>
      </c>
      <c r="Q11" s="25">
        <f t="shared" si="2"/>
        <v>31696</v>
      </c>
      <c r="R11" s="22"/>
    </row>
    <row r="12" spans="1:18" ht="15.75">
      <c r="A12" s="24" t="s">
        <v>401</v>
      </c>
      <c r="B12" s="24"/>
      <c r="C12" s="24"/>
      <c r="D12" s="24"/>
      <c r="E12" s="24"/>
      <c r="F12" s="124"/>
      <c r="G12" s="124"/>
      <c r="H12" s="124"/>
      <c r="I12" s="124"/>
      <c r="J12" s="25">
        <v>150</v>
      </c>
      <c r="K12" s="25"/>
      <c r="L12" s="25">
        <v>10</v>
      </c>
      <c r="M12" s="25"/>
      <c r="N12" s="25">
        <v>160</v>
      </c>
      <c r="O12" s="25">
        <f t="shared" si="0"/>
        <v>160</v>
      </c>
      <c r="P12" s="25">
        <f t="shared" si="1"/>
        <v>0</v>
      </c>
      <c r="Q12" s="25">
        <f t="shared" si="2"/>
        <v>160</v>
      </c>
      <c r="R12" s="22"/>
    </row>
    <row r="13" spans="1:18" ht="15.75">
      <c r="A13" s="24" t="s">
        <v>402</v>
      </c>
      <c r="B13" s="24">
        <v>129773</v>
      </c>
      <c r="C13" s="24"/>
      <c r="D13" s="24">
        <v>347</v>
      </c>
      <c r="E13" s="24"/>
      <c r="F13" s="124"/>
      <c r="G13" s="124"/>
      <c r="H13" s="124"/>
      <c r="I13" s="124"/>
      <c r="J13" s="25">
        <v>6407</v>
      </c>
      <c r="K13" s="25"/>
      <c r="L13" s="25">
        <v>1053</v>
      </c>
      <c r="M13" s="25"/>
      <c r="N13" s="25">
        <v>40478</v>
      </c>
      <c r="O13" s="25">
        <f t="shared" si="0"/>
        <v>137580</v>
      </c>
      <c r="P13" s="25">
        <f t="shared" si="1"/>
        <v>0</v>
      </c>
      <c r="Q13" s="25">
        <f t="shared" si="2"/>
        <v>137580</v>
      </c>
      <c r="R13" s="22"/>
    </row>
    <row r="14" spans="1:18" ht="15.75">
      <c r="A14" s="23" t="s">
        <v>103</v>
      </c>
      <c r="B14" s="23">
        <f aca="true" t="shared" si="3" ref="B14:Q14">SUM(B6:B13)</f>
        <v>460590</v>
      </c>
      <c r="C14" s="23">
        <f t="shared" si="3"/>
        <v>386</v>
      </c>
      <c r="D14" s="23">
        <f t="shared" si="3"/>
        <v>125898</v>
      </c>
      <c r="E14" s="23">
        <f t="shared" si="3"/>
        <v>0</v>
      </c>
      <c r="F14" s="23">
        <f t="shared" si="3"/>
        <v>950</v>
      </c>
      <c r="G14" s="23">
        <f t="shared" si="3"/>
        <v>730</v>
      </c>
      <c r="H14" s="23">
        <f t="shared" si="3"/>
        <v>-730</v>
      </c>
      <c r="I14" s="23">
        <f t="shared" si="3"/>
        <v>4750</v>
      </c>
      <c r="J14" s="23">
        <f t="shared" si="3"/>
        <v>8541</v>
      </c>
      <c r="K14" s="23">
        <f t="shared" si="3"/>
        <v>-500</v>
      </c>
      <c r="L14" s="23">
        <f t="shared" si="3"/>
        <v>402519</v>
      </c>
      <c r="M14" s="23">
        <f t="shared" si="3"/>
        <v>0</v>
      </c>
      <c r="N14" s="23">
        <f t="shared" si="3"/>
        <v>891577</v>
      </c>
      <c r="O14" s="23">
        <f t="shared" si="3"/>
        <v>1003978</v>
      </c>
      <c r="P14" s="23">
        <f t="shared" si="3"/>
        <v>-844</v>
      </c>
      <c r="Q14" s="23">
        <f t="shared" si="3"/>
        <v>1003134</v>
      </c>
      <c r="R14" s="22" t="s">
        <v>104</v>
      </c>
    </row>
    <row r="15" spans="1:18" ht="15.75">
      <c r="A15" s="23" t="s">
        <v>235</v>
      </c>
      <c r="B15" s="23">
        <v>327760</v>
      </c>
      <c r="C15" s="23"/>
      <c r="D15" s="23"/>
      <c r="E15" s="23"/>
      <c r="F15" s="125"/>
      <c r="G15" s="125"/>
      <c r="H15" s="125"/>
      <c r="I15" s="125"/>
      <c r="J15" s="125"/>
      <c r="K15" s="125"/>
      <c r="L15" s="23"/>
      <c r="M15" s="23"/>
      <c r="N15" s="215">
        <f>B15+D15+F15+G15+J15+L15+I15</f>
        <v>327760</v>
      </c>
      <c r="O15" s="215">
        <f>B15</f>
        <v>327760</v>
      </c>
      <c r="P15" s="25">
        <f>C15+E15+M15+H15</f>
        <v>0</v>
      </c>
      <c r="Q15" s="215">
        <f t="shared" si="2"/>
        <v>327760</v>
      </c>
      <c r="R15" s="22"/>
    </row>
    <row r="16" spans="1:18" ht="15.75">
      <c r="A16" s="23" t="s">
        <v>105</v>
      </c>
      <c r="B16" s="23">
        <f aca="true" t="shared" si="4" ref="B16:Q16">B14+B15</f>
        <v>788350</v>
      </c>
      <c r="C16" s="23">
        <f t="shared" si="4"/>
        <v>386</v>
      </c>
      <c r="D16" s="23">
        <f t="shared" si="4"/>
        <v>125898</v>
      </c>
      <c r="E16" s="23">
        <f t="shared" si="4"/>
        <v>0</v>
      </c>
      <c r="F16" s="23">
        <f t="shared" si="4"/>
        <v>950</v>
      </c>
      <c r="G16" s="23">
        <f t="shared" si="4"/>
        <v>730</v>
      </c>
      <c r="H16" s="23">
        <f t="shared" si="4"/>
        <v>-730</v>
      </c>
      <c r="I16" s="23">
        <f t="shared" si="4"/>
        <v>4750</v>
      </c>
      <c r="J16" s="23">
        <f t="shared" si="4"/>
        <v>8541</v>
      </c>
      <c r="K16" s="23">
        <f t="shared" si="4"/>
        <v>-500</v>
      </c>
      <c r="L16" s="23">
        <f t="shared" si="4"/>
        <v>402519</v>
      </c>
      <c r="M16" s="23">
        <f t="shared" si="4"/>
        <v>0</v>
      </c>
      <c r="N16" s="23">
        <f t="shared" si="4"/>
        <v>1219337</v>
      </c>
      <c r="O16" s="23">
        <f t="shared" si="4"/>
        <v>1331738</v>
      </c>
      <c r="P16" s="23">
        <f t="shared" si="4"/>
        <v>-844</v>
      </c>
      <c r="Q16" s="23">
        <f t="shared" si="4"/>
        <v>1330894</v>
      </c>
      <c r="R16" s="22"/>
    </row>
    <row r="30" ht="15.75">
      <c r="D30" s="20">
        <v>130</v>
      </c>
    </row>
    <row r="32" ht="15.75">
      <c r="D32" s="20">
        <v>240</v>
      </c>
    </row>
    <row r="34" ht="15.75">
      <c r="D34" s="20">
        <v>60</v>
      </c>
    </row>
    <row r="36" ht="15.75">
      <c r="D36" s="20">
        <v>1732</v>
      </c>
    </row>
    <row r="38" ht="15.75">
      <c r="D38" s="20">
        <v>467</v>
      </c>
    </row>
  </sheetData>
  <sheetProtection/>
  <mergeCells count="8">
    <mergeCell ref="N1:R1"/>
    <mergeCell ref="A2:R2"/>
    <mergeCell ref="B4:C4"/>
    <mergeCell ref="D4:E4"/>
    <mergeCell ref="N4:Q4"/>
    <mergeCell ref="L4:M4"/>
    <mergeCell ref="G4:H4"/>
    <mergeCell ref="J4:K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120" zoomScaleSheetLayoutView="120" workbookViewId="0" topLeftCell="A1">
      <pane xSplit="4" ySplit="10" topLeftCell="F1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H8" sqref="H8"/>
    </sheetView>
  </sheetViews>
  <sheetFormatPr defaultColWidth="9.140625" defaultRowHeight="12"/>
  <cols>
    <col min="1" max="1" width="5.140625" style="27" customWidth="1"/>
    <col min="2" max="2" width="45.57421875" style="26" bestFit="1" customWidth="1"/>
    <col min="3" max="3" width="8.00390625" style="120" customWidth="1"/>
    <col min="4" max="4" width="8.8515625" style="48" bestFit="1" customWidth="1"/>
    <col min="5" max="5" width="8.421875" style="48" customWidth="1"/>
    <col min="6" max="6" width="9.140625" style="48" bestFit="1" customWidth="1"/>
    <col min="7" max="7" width="7.57421875" style="48" customWidth="1"/>
    <col min="8" max="8" width="11.00390625" style="49" customWidth="1"/>
    <col min="9" max="9" width="7.8515625" style="49" customWidth="1"/>
    <col min="10" max="10" width="8.8515625" style="48" bestFit="1" customWidth="1"/>
    <col min="11" max="11" width="8.8515625" style="48" customWidth="1"/>
    <col min="12" max="12" width="8.140625" style="48" customWidth="1"/>
    <col min="13" max="13" width="11.28125" style="48" customWidth="1"/>
    <col min="14" max="14" width="9.140625" style="26" customWidth="1"/>
    <col min="15" max="15" width="8.28125" style="48" customWidth="1"/>
    <col min="16" max="16384" width="9.140625" style="48" customWidth="1"/>
  </cols>
  <sheetData>
    <row r="1" spans="12:13" ht="12.75">
      <c r="L1" s="355" t="s">
        <v>524</v>
      </c>
      <c r="M1" s="355"/>
    </row>
    <row r="2" spans="1:19" s="26" customFormat="1" ht="15.75">
      <c r="A2" s="345" t="s">
        <v>634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185"/>
      <c r="O2" s="185"/>
      <c r="P2" s="185"/>
      <c r="Q2" s="185"/>
      <c r="R2" s="185"/>
      <c r="S2" s="185"/>
    </row>
    <row r="3" spans="1:19" s="26" customFormat="1" ht="15.7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185"/>
      <c r="O3" s="185"/>
      <c r="P3" s="185"/>
      <c r="Q3" s="185"/>
      <c r="R3" s="185"/>
      <c r="S3" s="185"/>
    </row>
    <row r="4" spans="1:19" s="26" customFormat="1" ht="15.75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185"/>
      <c r="O4" s="185"/>
      <c r="P4" s="185"/>
      <c r="Q4" s="185"/>
      <c r="R4" s="185"/>
      <c r="S4" s="185"/>
    </row>
    <row r="5" spans="1:17" s="26" customFormat="1" ht="12.75">
      <c r="A5" s="27"/>
      <c r="B5" s="356"/>
      <c r="C5" s="356"/>
      <c r="D5" s="356"/>
      <c r="E5" s="27"/>
      <c r="F5" s="27"/>
      <c r="G5" s="27"/>
      <c r="H5" s="28"/>
      <c r="I5" s="28"/>
      <c r="Q5" s="115" t="s">
        <v>27</v>
      </c>
    </row>
    <row r="6" spans="1:17" s="26" customFormat="1" ht="27" customHeight="1">
      <c r="A6" s="357" t="s">
        <v>106</v>
      </c>
      <c r="B6" s="357"/>
      <c r="C6" s="347" t="s">
        <v>107</v>
      </c>
      <c r="D6" s="358" t="s">
        <v>188</v>
      </c>
      <c r="E6" s="359"/>
      <c r="F6" s="338" t="s">
        <v>189</v>
      </c>
      <c r="G6" s="339"/>
      <c r="H6" s="340" t="s">
        <v>190</v>
      </c>
      <c r="I6" s="341"/>
      <c r="J6" s="342" t="s">
        <v>100</v>
      </c>
      <c r="K6" s="343"/>
      <c r="L6" s="343"/>
      <c r="M6" s="344"/>
      <c r="N6" s="31" t="s">
        <v>108</v>
      </c>
      <c r="O6" s="31" t="s">
        <v>109</v>
      </c>
      <c r="P6" s="32" t="s">
        <v>110</v>
      </c>
      <c r="Q6" s="333" t="s">
        <v>111</v>
      </c>
    </row>
    <row r="7" spans="1:17" s="26" customFormat="1" ht="24" customHeight="1">
      <c r="A7" s="357" t="s">
        <v>30</v>
      </c>
      <c r="B7" s="332"/>
      <c r="C7" s="331"/>
      <c r="D7" s="30" t="s">
        <v>112</v>
      </c>
      <c r="E7" s="30" t="s">
        <v>624</v>
      </c>
      <c r="F7" s="30" t="s">
        <v>113</v>
      </c>
      <c r="G7" s="30" t="s">
        <v>624</v>
      </c>
      <c r="H7" s="33" t="s">
        <v>114</v>
      </c>
      <c r="I7" s="33" t="s">
        <v>624</v>
      </c>
      <c r="J7" s="30" t="s">
        <v>139</v>
      </c>
      <c r="K7" s="30" t="s">
        <v>644</v>
      </c>
      <c r="L7" s="30" t="s">
        <v>624</v>
      </c>
      <c r="M7" s="30" t="s">
        <v>644</v>
      </c>
      <c r="N7" s="32" t="s">
        <v>115</v>
      </c>
      <c r="O7" s="32" t="s">
        <v>116</v>
      </c>
      <c r="P7" s="32" t="s">
        <v>117</v>
      </c>
      <c r="Q7" s="333"/>
    </row>
    <row r="8" spans="1:17" s="26" customFormat="1" ht="12.75">
      <c r="A8" s="34">
        <v>1</v>
      </c>
      <c r="B8" s="208" t="s">
        <v>118</v>
      </c>
      <c r="C8" s="116">
        <v>1</v>
      </c>
      <c r="D8" s="36"/>
      <c r="E8" s="36"/>
      <c r="F8" s="38"/>
      <c r="G8" s="38"/>
      <c r="H8" s="39">
        <v>24977</v>
      </c>
      <c r="I8" s="39"/>
      <c r="J8" s="38">
        <v>25000</v>
      </c>
      <c r="K8" s="38">
        <v>25000</v>
      </c>
      <c r="L8" s="41">
        <f>E8+G8+I8</f>
        <v>0</v>
      </c>
      <c r="M8" s="38">
        <f>SUM(K8:L8)</f>
        <v>25000</v>
      </c>
      <c r="N8" s="40"/>
      <c r="O8" s="40">
        <v>25000</v>
      </c>
      <c r="P8" s="41"/>
      <c r="Q8" s="38">
        <f aca="true" t="shared" si="0" ref="Q8:Q18">N8+O8+P8</f>
        <v>25000</v>
      </c>
    </row>
    <row r="9" spans="1:17" s="26" customFormat="1" ht="12.75">
      <c r="A9" s="34">
        <v>2</v>
      </c>
      <c r="B9" s="208" t="s">
        <v>417</v>
      </c>
      <c r="C9" s="116">
        <v>1</v>
      </c>
      <c r="D9" s="38"/>
      <c r="E9" s="38"/>
      <c r="F9" s="38"/>
      <c r="G9" s="38"/>
      <c r="H9" s="39">
        <v>1000</v>
      </c>
      <c r="I9" s="39"/>
      <c r="J9" s="38">
        <v>1000</v>
      </c>
      <c r="K9" s="38">
        <v>1000</v>
      </c>
      <c r="L9" s="41">
        <f aca="true" t="shared" si="1" ref="L9:L23">E9+G9+I9</f>
        <v>0</v>
      </c>
      <c r="M9" s="38">
        <f aca="true" t="shared" si="2" ref="M9:M23">SUM(K9:L9)</f>
        <v>1000</v>
      </c>
      <c r="N9" s="40"/>
      <c r="O9" s="40">
        <f>H9</f>
        <v>1000</v>
      </c>
      <c r="P9" s="41"/>
      <c r="Q9" s="38">
        <f t="shared" si="0"/>
        <v>1000</v>
      </c>
    </row>
    <row r="10" spans="1:17" s="26" customFormat="1" ht="12.75">
      <c r="A10" s="34">
        <v>3</v>
      </c>
      <c r="B10" s="208" t="s">
        <v>418</v>
      </c>
      <c r="C10" s="116">
        <v>0</v>
      </c>
      <c r="D10" s="38"/>
      <c r="E10" s="38"/>
      <c r="F10" s="38"/>
      <c r="G10" s="38"/>
      <c r="H10" s="39">
        <v>7000</v>
      </c>
      <c r="I10" s="39"/>
      <c r="J10" s="38">
        <v>7000</v>
      </c>
      <c r="K10" s="38">
        <v>7000</v>
      </c>
      <c r="L10" s="41">
        <f t="shared" si="1"/>
        <v>0</v>
      </c>
      <c r="M10" s="38">
        <f t="shared" si="2"/>
        <v>7000</v>
      </c>
      <c r="N10" s="40"/>
      <c r="O10" s="40"/>
      <c r="P10" s="41">
        <v>7000</v>
      </c>
      <c r="Q10" s="38">
        <f t="shared" si="0"/>
        <v>7000</v>
      </c>
    </row>
    <row r="11" spans="1:17" s="26" customFormat="1" ht="12.75">
      <c r="A11" s="34">
        <v>4</v>
      </c>
      <c r="B11" s="208" t="s">
        <v>119</v>
      </c>
      <c r="C11" s="116">
        <v>0.9</v>
      </c>
      <c r="D11" s="38"/>
      <c r="E11" s="38"/>
      <c r="F11" s="38"/>
      <c r="G11" s="38"/>
      <c r="H11" s="39">
        <v>60000</v>
      </c>
      <c r="I11" s="39"/>
      <c r="J11" s="38">
        <v>60000</v>
      </c>
      <c r="K11" s="38">
        <v>60000</v>
      </c>
      <c r="L11" s="41">
        <f t="shared" si="1"/>
        <v>0</v>
      </c>
      <c r="M11" s="38">
        <f t="shared" si="2"/>
        <v>60000</v>
      </c>
      <c r="N11" s="40">
        <f>J11*0.9</f>
        <v>54000</v>
      </c>
      <c r="O11" s="40"/>
      <c r="P11" s="41">
        <f>J11*0.1</f>
        <v>6000</v>
      </c>
      <c r="Q11" s="38">
        <f t="shared" si="0"/>
        <v>60000</v>
      </c>
    </row>
    <row r="12" spans="1:17" s="26" customFormat="1" ht="12.75">
      <c r="A12" s="34">
        <v>5</v>
      </c>
      <c r="B12" s="208" t="s">
        <v>120</v>
      </c>
      <c r="C12" s="116">
        <v>0</v>
      </c>
      <c r="D12" s="38"/>
      <c r="E12" s="38"/>
      <c r="F12" s="38"/>
      <c r="G12" s="38"/>
      <c r="H12" s="39">
        <v>4000</v>
      </c>
      <c r="I12" s="39"/>
      <c r="J12" s="38">
        <v>4000</v>
      </c>
      <c r="K12" s="38">
        <v>4000</v>
      </c>
      <c r="L12" s="41">
        <f t="shared" si="1"/>
        <v>0</v>
      </c>
      <c r="M12" s="38">
        <f t="shared" si="2"/>
        <v>4000</v>
      </c>
      <c r="N12" s="40"/>
      <c r="O12" s="40"/>
      <c r="P12" s="41">
        <v>4000</v>
      </c>
      <c r="Q12" s="38">
        <f t="shared" si="0"/>
        <v>4000</v>
      </c>
    </row>
    <row r="13" spans="1:17" s="26" customFormat="1" ht="12.75">
      <c r="A13" s="34">
        <v>6</v>
      </c>
      <c r="B13" s="208" t="s">
        <v>124</v>
      </c>
      <c r="C13" s="116">
        <v>0.9</v>
      </c>
      <c r="D13" s="38"/>
      <c r="E13" s="38"/>
      <c r="F13" s="38"/>
      <c r="G13" s="38"/>
      <c r="H13" s="42">
        <v>100000</v>
      </c>
      <c r="I13" s="42"/>
      <c r="J13" s="38">
        <v>100000</v>
      </c>
      <c r="K13" s="38">
        <v>100000</v>
      </c>
      <c r="L13" s="41">
        <f t="shared" si="1"/>
        <v>0</v>
      </c>
      <c r="M13" s="38">
        <f t="shared" si="2"/>
        <v>100000</v>
      </c>
      <c r="N13" s="40">
        <v>90000</v>
      </c>
      <c r="O13" s="42"/>
      <c r="P13" s="40">
        <v>10000</v>
      </c>
      <c r="Q13" s="38">
        <f t="shared" si="0"/>
        <v>100000</v>
      </c>
    </row>
    <row r="14" spans="1:17" s="26" customFormat="1" ht="12.75">
      <c r="A14" s="34">
        <v>7</v>
      </c>
      <c r="B14" s="208" t="s">
        <v>126</v>
      </c>
      <c r="C14" s="116">
        <v>0</v>
      </c>
      <c r="D14" s="38"/>
      <c r="E14" s="38"/>
      <c r="F14" s="38"/>
      <c r="G14" s="38"/>
      <c r="H14" s="42">
        <v>3000</v>
      </c>
      <c r="I14" s="42"/>
      <c r="J14" s="38">
        <v>3000</v>
      </c>
      <c r="K14" s="38">
        <v>3000</v>
      </c>
      <c r="L14" s="41">
        <f t="shared" si="1"/>
        <v>0</v>
      </c>
      <c r="M14" s="38">
        <f t="shared" si="2"/>
        <v>3000</v>
      </c>
      <c r="N14" s="40"/>
      <c r="O14" s="40"/>
      <c r="P14" s="41">
        <v>3000</v>
      </c>
      <c r="Q14" s="38">
        <f t="shared" si="0"/>
        <v>3000</v>
      </c>
    </row>
    <row r="15" spans="1:17" s="26" customFormat="1" ht="12.75">
      <c r="A15" s="34">
        <v>8</v>
      </c>
      <c r="B15" s="208" t="s">
        <v>127</v>
      </c>
      <c r="C15" s="116">
        <v>0</v>
      </c>
      <c r="D15" s="38"/>
      <c r="E15" s="38"/>
      <c r="F15" s="38"/>
      <c r="G15" s="38"/>
      <c r="H15" s="42">
        <v>2000</v>
      </c>
      <c r="I15" s="42"/>
      <c r="J15" s="38">
        <v>2000</v>
      </c>
      <c r="K15" s="38">
        <v>2000</v>
      </c>
      <c r="L15" s="41">
        <f t="shared" si="1"/>
        <v>0</v>
      </c>
      <c r="M15" s="38">
        <f t="shared" si="2"/>
        <v>2000</v>
      </c>
      <c r="N15" s="40"/>
      <c r="O15" s="40"/>
      <c r="P15" s="41">
        <v>2000</v>
      </c>
      <c r="Q15" s="38">
        <f t="shared" si="0"/>
        <v>2000</v>
      </c>
    </row>
    <row r="16" spans="1:17" s="26" customFormat="1" ht="12.75">
      <c r="A16" s="34">
        <v>9</v>
      </c>
      <c r="B16" s="208" t="s">
        <v>533</v>
      </c>
      <c r="C16" s="116" t="s">
        <v>191</v>
      </c>
      <c r="D16" s="38">
        <v>61575</v>
      </c>
      <c r="E16" s="41"/>
      <c r="F16" s="38">
        <v>8396</v>
      </c>
      <c r="G16" s="41"/>
      <c r="H16" s="39"/>
      <c r="I16" s="39"/>
      <c r="J16" s="38">
        <v>70000</v>
      </c>
      <c r="K16" s="38">
        <v>69971</v>
      </c>
      <c r="L16" s="41">
        <f t="shared" si="1"/>
        <v>0</v>
      </c>
      <c r="M16" s="38">
        <f t="shared" si="2"/>
        <v>69971</v>
      </c>
      <c r="N16" s="37"/>
      <c r="O16" s="41">
        <v>56000</v>
      </c>
      <c r="P16" s="41">
        <v>13971</v>
      </c>
      <c r="Q16" s="38">
        <f t="shared" si="0"/>
        <v>69971</v>
      </c>
    </row>
    <row r="17" spans="1:17" s="26" customFormat="1" ht="12.75">
      <c r="A17" s="34">
        <v>10</v>
      </c>
      <c r="B17" s="208" t="s">
        <v>128</v>
      </c>
      <c r="C17" s="116">
        <v>1</v>
      </c>
      <c r="D17" s="38"/>
      <c r="E17" s="38"/>
      <c r="F17" s="38"/>
      <c r="G17" s="38"/>
      <c r="H17" s="42">
        <v>2000</v>
      </c>
      <c r="I17" s="42"/>
      <c r="J17" s="38">
        <v>2000</v>
      </c>
      <c r="K17" s="38">
        <v>2000</v>
      </c>
      <c r="L17" s="41">
        <f t="shared" si="1"/>
        <v>0</v>
      </c>
      <c r="M17" s="38">
        <f t="shared" si="2"/>
        <v>2000</v>
      </c>
      <c r="N17" s="40">
        <f>J17</f>
        <v>2000</v>
      </c>
      <c r="O17" s="40"/>
      <c r="P17" s="41"/>
      <c r="Q17" s="38">
        <f t="shared" si="0"/>
        <v>2000</v>
      </c>
    </row>
    <row r="18" spans="1:17" s="26" customFormat="1" ht="12.75">
      <c r="A18" s="34">
        <v>11</v>
      </c>
      <c r="B18" s="208" t="s">
        <v>352</v>
      </c>
      <c r="C18" s="116">
        <v>0.8</v>
      </c>
      <c r="D18" s="38"/>
      <c r="E18" s="38"/>
      <c r="F18" s="38"/>
      <c r="G18" s="38"/>
      <c r="H18" s="42">
        <v>140000</v>
      </c>
      <c r="I18" s="42"/>
      <c r="J18" s="38">
        <v>140000</v>
      </c>
      <c r="K18" s="38">
        <v>140000</v>
      </c>
      <c r="L18" s="41">
        <f t="shared" si="1"/>
        <v>0</v>
      </c>
      <c r="M18" s="38">
        <f t="shared" si="2"/>
        <v>140000</v>
      </c>
      <c r="N18" s="41">
        <f>J18*0.8</f>
        <v>112000</v>
      </c>
      <c r="O18" s="40"/>
      <c r="P18" s="40">
        <f>J18*0.2</f>
        <v>28000</v>
      </c>
      <c r="Q18" s="38">
        <f t="shared" si="0"/>
        <v>140000</v>
      </c>
    </row>
    <row r="19" spans="1:17" s="26" customFormat="1" ht="12.75">
      <c r="A19" s="34">
        <v>12</v>
      </c>
      <c r="B19" s="35" t="s">
        <v>125</v>
      </c>
      <c r="C19" s="116">
        <v>0.9</v>
      </c>
      <c r="D19" s="38"/>
      <c r="E19" s="38"/>
      <c r="F19" s="38"/>
      <c r="G19" s="38"/>
      <c r="H19" s="38">
        <v>1200</v>
      </c>
      <c r="I19" s="38"/>
      <c r="J19" s="42">
        <v>1200</v>
      </c>
      <c r="K19" s="38">
        <v>1200</v>
      </c>
      <c r="L19" s="41">
        <f t="shared" si="1"/>
        <v>0</v>
      </c>
      <c r="M19" s="38">
        <f t="shared" si="2"/>
        <v>1200</v>
      </c>
      <c r="N19" s="40">
        <v>1080</v>
      </c>
      <c r="O19" s="40"/>
      <c r="P19" s="41">
        <v>120</v>
      </c>
      <c r="Q19" s="38">
        <v>1200</v>
      </c>
    </row>
    <row r="20" spans="1:17" s="26" customFormat="1" ht="12.75">
      <c r="A20" s="34">
        <v>13</v>
      </c>
      <c r="B20" s="35" t="s">
        <v>121</v>
      </c>
      <c r="C20" s="116"/>
      <c r="D20" s="38"/>
      <c r="E20" s="38"/>
      <c r="F20" s="38"/>
      <c r="G20" s="38"/>
      <c r="H20" s="38">
        <f>H21+H22</f>
        <v>14200</v>
      </c>
      <c r="I20" s="38"/>
      <c r="J20" s="38">
        <f>J21+J22</f>
        <v>14200</v>
      </c>
      <c r="K20" s="38">
        <f>K21+K22</f>
        <v>14200</v>
      </c>
      <c r="L20" s="38">
        <f>L21+L22</f>
        <v>0</v>
      </c>
      <c r="M20" s="38">
        <f t="shared" si="2"/>
        <v>14200</v>
      </c>
      <c r="N20" s="41">
        <f>N21+N22</f>
        <v>10650</v>
      </c>
      <c r="O20" s="41"/>
      <c r="P20" s="41">
        <f>P21+P22</f>
        <v>3550</v>
      </c>
      <c r="Q20" s="38">
        <f>Q21+Q22</f>
        <v>14200</v>
      </c>
    </row>
    <row r="21" spans="1:17" s="26" customFormat="1" ht="12.75">
      <c r="A21" s="34"/>
      <c r="B21" s="35" t="s">
        <v>122</v>
      </c>
      <c r="C21" s="116">
        <v>0.75</v>
      </c>
      <c r="D21" s="38"/>
      <c r="E21" s="38"/>
      <c r="F21" s="38"/>
      <c r="G21" s="38"/>
      <c r="H21" s="43">
        <v>7000</v>
      </c>
      <c r="I21" s="43"/>
      <c r="J21" s="44">
        <v>7000</v>
      </c>
      <c r="K21" s="41">
        <v>7000</v>
      </c>
      <c r="L21" s="41">
        <f t="shared" si="1"/>
        <v>0</v>
      </c>
      <c r="M21" s="41">
        <f t="shared" si="2"/>
        <v>7000</v>
      </c>
      <c r="N21" s="44">
        <v>5250</v>
      </c>
      <c r="O21" s="40"/>
      <c r="P21" s="41">
        <v>1750</v>
      </c>
      <c r="Q21" s="41">
        <v>7000</v>
      </c>
    </row>
    <row r="22" spans="1:17" s="26" customFormat="1" ht="12.75">
      <c r="A22" s="34"/>
      <c r="B22" s="35" t="s">
        <v>123</v>
      </c>
      <c r="C22" s="116">
        <v>0.75</v>
      </c>
      <c r="D22" s="38"/>
      <c r="E22" s="38"/>
      <c r="F22" s="38"/>
      <c r="G22" s="38"/>
      <c r="H22" s="43">
        <v>7200</v>
      </c>
      <c r="I22" s="43"/>
      <c r="J22" s="44">
        <v>7200</v>
      </c>
      <c r="K22" s="41">
        <v>7200</v>
      </c>
      <c r="L22" s="41">
        <f t="shared" si="1"/>
        <v>0</v>
      </c>
      <c r="M22" s="41">
        <f t="shared" si="2"/>
        <v>7200</v>
      </c>
      <c r="N22" s="44">
        <v>5400</v>
      </c>
      <c r="O22" s="40"/>
      <c r="P22" s="41">
        <v>1800</v>
      </c>
      <c r="Q22" s="41">
        <v>7200</v>
      </c>
    </row>
    <row r="23" spans="1:17" s="26" customFormat="1" ht="12.75">
      <c r="A23" s="34">
        <v>14</v>
      </c>
      <c r="B23" s="35" t="s">
        <v>689</v>
      </c>
      <c r="C23" s="116"/>
      <c r="D23" s="38"/>
      <c r="E23" s="38"/>
      <c r="F23" s="38"/>
      <c r="G23" s="38"/>
      <c r="H23" s="43">
        <v>2923</v>
      </c>
      <c r="I23" s="43"/>
      <c r="J23" s="44"/>
      <c r="K23" s="41"/>
      <c r="L23" s="41">
        <f t="shared" si="1"/>
        <v>0</v>
      </c>
      <c r="M23" s="41">
        <f t="shared" si="2"/>
        <v>0</v>
      </c>
      <c r="N23" s="44"/>
      <c r="O23" s="40"/>
      <c r="P23" s="41"/>
      <c r="Q23" s="41"/>
    </row>
    <row r="24" spans="1:17" s="46" customFormat="1" ht="21" customHeight="1">
      <c r="A24" s="346" t="s">
        <v>105</v>
      </c>
      <c r="B24" s="346"/>
      <c r="C24" s="117"/>
      <c r="D24" s="45">
        <f aca="true" t="shared" si="3" ref="D24:Q24">SUM(D8:D20)</f>
        <v>61575</v>
      </c>
      <c r="E24" s="45">
        <f t="shared" si="3"/>
        <v>0</v>
      </c>
      <c r="F24" s="45">
        <f t="shared" si="3"/>
        <v>8396</v>
      </c>
      <c r="G24" s="45">
        <f t="shared" si="3"/>
        <v>0</v>
      </c>
      <c r="H24" s="45">
        <f aca="true" t="shared" si="4" ref="H24:M24">SUM(H8:H23)-H20</f>
        <v>362300</v>
      </c>
      <c r="I24" s="45">
        <f t="shared" si="4"/>
        <v>0</v>
      </c>
      <c r="J24" s="45">
        <f t="shared" si="4"/>
        <v>429400</v>
      </c>
      <c r="K24" s="45">
        <f t="shared" si="4"/>
        <v>429371</v>
      </c>
      <c r="L24" s="45">
        <f t="shared" si="4"/>
        <v>0</v>
      </c>
      <c r="M24" s="45">
        <f t="shared" si="4"/>
        <v>429371</v>
      </c>
      <c r="N24" s="45">
        <f t="shared" si="3"/>
        <v>269730</v>
      </c>
      <c r="O24" s="45">
        <f t="shared" si="3"/>
        <v>82000</v>
      </c>
      <c r="P24" s="45">
        <f t="shared" si="3"/>
        <v>77641</v>
      </c>
      <c r="Q24" s="45">
        <f t="shared" si="3"/>
        <v>429371</v>
      </c>
    </row>
    <row r="25" spans="1:9" s="26" customFormat="1" ht="12.75">
      <c r="A25" s="27"/>
      <c r="B25" s="47"/>
      <c r="C25" s="118"/>
      <c r="D25" s="47"/>
      <c r="E25" s="47"/>
      <c r="F25" s="47"/>
      <c r="G25" s="47"/>
      <c r="H25" s="209"/>
      <c r="I25" s="209"/>
    </row>
    <row r="26" spans="1:9" s="26" customFormat="1" ht="12.75">
      <c r="A26" s="27"/>
      <c r="C26" s="119"/>
      <c r="H26" s="29"/>
      <c r="I26" s="29"/>
    </row>
    <row r="27" spans="1:9" s="26" customFormat="1" ht="12.75">
      <c r="A27" s="27"/>
      <c r="C27" s="119"/>
      <c r="H27" s="29"/>
      <c r="I27" s="29"/>
    </row>
    <row r="28" spans="1:9" s="26" customFormat="1" ht="12.75">
      <c r="A28" s="27"/>
      <c r="C28" s="119"/>
      <c r="H28" s="29"/>
      <c r="I28" s="29"/>
    </row>
    <row r="29" spans="1:9" s="26" customFormat="1" ht="12.75">
      <c r="A29" s="27"/>
      <c r="C29" s="119"/>
      <c r="H29" s="29"/>
      <c r="I29" s="29"/>
    </row>
    <row r="30" spans="1:9" s="26" customFormat="1" ht="12.75">
      <c r="A30" s="27"/>
      <c r="C30" s="119"/>
      <c r="H30" s="29"/>
      <c r="I30" s="29"/>
    </row>
    <row r="31" spans="1:9" s="26" customFormat="1" ht="12.75">
      <c r="A31" s="27"/>
      <c r="C31" s="119"/>
      <c r="H31" s="29"/>
      <c r="I31" s="29"/>
    </row>
    <row r="32" spans="1:9" s="26" customFormat="1" ht="12.75">
      <c r="A32" s="27"/>
      <c r="C32" s="119"/>
      <c r="H32" s="29"/>
      <c r="I32" s="29"/>
    </row>
    <row r="33" spans="1:9" s="26" customFormat="1" ht="12.75">
      <c r="A33" s="27"/>
      <c r="C33" s="119"/>
      <c r="H33" s="29"/>
      <c r="I33" s="29"/>
    </row>
    <row r="34" spans="1:9" s="26" customFormat="1" ht="12.75">
      <c r="A34" s="27"/>
      <c r="C34" s="119"/>
      <c r="H34" s="29"/>
      <c r="I34" s="29"/>
    </row>
    <row r="35" spans="1:9" s="26" customFormat="1" ht="12.75">
      <c r="A35" s="27"/>
      <c r="C35" s="119"/>
      <c r="H35" s="29"/>
      <c r="I35" s="29"/>
    </row>
    <row r="36" spans="1:9" s="26" customFormat="1" ht="12.75">
      <c r="A36" s="27"/>
      <c r="C36" s="119"/>
      <c r="H36" s="29"/>
      <c r="I36" s="29"/>
    </row>
    <row r="37" spans="1:9" s="26" customFormat="1" ht="12.75">
      <c r="A37" s="27"/>
      <c r="C37" s="119"/>
      <c r="H37" s="29"/>
      <c r="I37" s="29"/>
    </row>
    <row r="38" spans="1:9" s="26" customFormat="1" ht="12.75">
      <c r="A38" s="27"/>
      <c r="C38" s="119"/>
      <c r="H38" s="29"/>
      <c r="I38" s="29"/>
    </row>
    <row r="39" spans="1:9" s="26" customFormat="1" ht="12.75">
      <c r="A39" s="27"/>
      <c r="C39" s="119"/>
      <c r="H39" s="29"/>
      <c r="I39" s="29"/>
    </row>
    <row r="40" spans="1:9" s="26" customFormat="1" ht="12.75">
      <c r="A40" s="27"/>
      <c r="C40" s="119"/>
      <c r="H40" s="29"/>
      <c r="I40" s="29"/>
    </row>
  </sheetData>
  <sheetProtection/>
  <mergeCells count="12">
    <mergeCell ref="A24:B24"/>
    <mergeCell ref="C6:C7"/>
    <mergeCell ref="A7:B7"/>
    <mergeCell ref="Q6:Q7"/>
    <mergeCell ref="L1:M1"/>
    <mergeCell ref="B5:D5"/>
    <mergeCell ref="A6:B6"/>
    <mergeCell ref="D6:E6"/>
    <mergeCell ref="F6:G6"/>
    <mergeCell ref="H6:I6"/>
    <mergeCell ref="J6:M6"/>
    <mergeCell ref="A2:M2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9"/>
  <sheetViews>
    <sheetView view="pageBreakPreview" zoomScaleSheetLayoutView="100" workbookViewId="0" topLeftCell="A16">
      <selection activeCell="I20" sqref="I20"/>
    </sheetView>
  </sheetViews>
  <sheetFormatPr defaultColWidth="9.140625" defaultRowHeight="12"/>
  <cols>
    <col min="1" max="1" width="4.7109375" style="51" customWidth="1"/>
    <col min="2" max="2" width="48.8515625" style="52" customWidth="1"/>
    <col min="3" max="3" width="31.28125" style="53" customWidth="1"/>
    <col min="4" max="4" width="11.140625" style="50" customWidth="1"/>
    <col min="5" max="7" width="11.140625" style="50" hidden="1" customWidth="1"/>
    <col min="8" max="8" width="11.00390625" style="50" bestFit="1" customWidth="1"/>
    <col min="9" max="9" width="8.140625" style="50" bestFit="1" customWidth="1"/>
    <col min="10" max="10" width="11.00390625" style="50" bestFit="1" customWidth="1"/>
    <col min="11" max="11" width="11.140625" style="50" customWidth="1"/>
    <col min="12" max="13" width="9.140625" style="50" customWidth="1"/>
    <col min="14" max="14" width="11.57421875" style="50" customWidth="1"/>
    <col min="15" max="15" width="10.140625" style="50" bestFit="1" customWidth="1"/>
    <col min="16" max="16384" width="9.140625" style="50" customWidth="1"/>
  </cols>
  <sheetData>
    <row r="1" spans="9:10" ht="15.75">
      <c r="I1" s="336" t="s">
        <v>386</v>
      </c>
      <c r="J1" s="336"/>
    </row>
    <row r="2" spans="1:14" ht="15.75" customHeight="1">
      <c r="A2" s="382" t="s">
        <v>129</v>
      </c>
      <c r="B2" s="382"/>
      <c r="C2" s="382"/>
      <c r="D2" s="382"/>
      <c r="E2" s="382"/>
      <c r="F2" s="382"/>
      <c r="G2" s="382"/>
      <c r="H2" s="382"/>
      <c r="I2" s="382"/>
      <c r="J2" s="382"/>
      <c r="K2" s="289"/>
      <c r="L2" s="289"/>
      <c r="M2" s="289"/>
      <c r="N2" s="289"/>
    </row>
    <row r="3" spans="1:14" ht="16.5">
      <c r="A3" s="380" t="s">
        <v>130</v>
      </c>
      <c r="B3" s="380"/>
      <c r="C3" s="380"/>
      <c r="D3" s="380"/>
      <c r="E3" s="380"/>
      <c r="F3" s="380"/>
      <c r="G3" s="380"/>
      <c r="H3" s="380"/>
      <c r="I3" s="380"/>
      <c r="J3" s="380"/>
      <c r="K3" s="290"/>
      <c r="L3" s="290"/>
      <c r="M3" s="290"/>
      <c r="N3" s="290"/>
    </row>
    <row r="4" spans="1:14" ht="15" customHeight="1">
      <c r="A4" s="381" t="s">
        <v>186</v>
      </c>
      <c r="B4" s="381"/>
      <c r="C4" s="381"/>
      <c r="D4" s="381"/>
      <c r="E4" s="381"/>
      <c r="F4" s="381"/>
      <c r="G4" s="381"/>
      <c r="H4" s="381"/>
      <c r="I4" s="381"/>
      <c r="J4" s="381"/>
      <c r="K4" s="51"/>
      <c r="L4" s="51"/>
      <c r="M4" s="51"/>
      <c r="N4" s="51"/>
    </row>
    <row r="5" spans="2:14" ht="1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0" t="s">
        <v>27</v>
      </c>
    </row>
    <row r="6" spans="10:15" ht="15.75">
      <c r="J6" s="50" t="s">
        <v>27</v>
      </c>
      <c r="K6" s="330" t="s">
        <v>131</v>
      </c>
      <c r="L6" s="375"/>
      <c r="M6" s="375"/>
      <c r="N6" s="376"/>
      <c r="O6" s="164"/>
    </row>
    <row r="7" spans="1:15" ht="15" customHeight="1">
      <c r="A7" s="54" t="s">
        <v>132</v>
      </c>
      <c r="B7" s="337" t="s">
        <v>133</v>
      </c>
      <c r="C7" s="379" t="s">
        <v>134</v>
      </c>
      <c r="D7" s="8">
        <v>2013</v>
      </c>
      <c r="E7" s="8" t="s">
        <v>619</v>
      </c>
      <c r="F7" s="8" t="s">
        <v>621</v>
      </c>
      <c r="G7" s="8" t="s">
        <v>619</v>
      </c>
      <c r="H7" s="8" t="s">
        <v>621</v>
      </c>
      <c r="I7" s="8" t="s">
        <v>619</v>
      </c>
      <c r="J7" s="8" t="s">
        <v>621</v>
      </c>
      <c r="K7" s="56" t="s">
        <v>135</v>
      </c>
      <c r="L7" s="334" t="s">
        <v>136</v>
      </c>
      <c r="M7" s="377" t="s">
        <v>473</v>
      </c>
      <c r="N7" s="377" t="s">
        <v>137</v>
      </c>
      <c r="O7" s="164"/>
    </row>
    <row r="8" spans="1:15" ht="15.75">
      <c r="A8" s="54" t="s">
        <v>138</v>
      </c>
      <c r="B8" s="337"/>
      <c r="C8" s="379"/>
      <c r="D8" s="12" t="s">
        <v>139</v>
      </c>
      <c r="E8" s="12" t="s">
        <v>620</v>
      </c>
      <c r="F8" s="12" t="s">
        <v>622</v>
      </c>
      <c r="G8" s="13" t="s">
        <v>620</v>
      </c>
      <c r="H8" s="13" t="s">
        <v>622</v>
      </c>
      <c r="I8" s="12" t="s">
        <v>620</v>
      </c>
      <c r="J8" s="12" t="s">
        <v>622</v>
      </c>
      <c r="K8" s="56" t="s">
        <v>140</v>
      </c>
      <c r="L8" s="334"/>
      <c r="M8" s="378"/>
      <c r="N8" s="377"/>
      <c r="O8" s="164"/>
    </row>
    <row r="9" spans="1:15" s="60" customFormat="1" ht="15.75">
      <c r="A9" s="335" t="s">
        <v>391</v>
      </c>
      <c r="B9" s="335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64" customFormat="1" ht="15.75">
      <c r="A10" s="59">
        <v>1</v>
      </c>
      <c r="B10" s="61" t="s">
        <v>202</v>
      </c>
      <c r="C10" s="58" t="s">
        <v>203</v>
      </c>
      <c r="D10" s="62">
        <v>1918913</v>
      </c>
      <c r="E10" s="62"/>
      <c r="F10" s="62">
        <f>SUM(D10:E10)</f>
        <v>1918913</v>
      </c>
      <c r="G10" s="62"/>
      <c r="H10" s="62">
        <f>SUM(F10:G10)</f>
        <v>1918913</v>
      </c>
      <c r="I10" s="62"/>
      <c r="J10" s="62">
        <f>SUM(H10:I10)</f>
        <v>1918913</v>
      </c>
      <c r="K10" s="59">
        <v>1284312</v>
      </c>
      <c r="L10" s="59"/>
      <c r="M10" s="59">
        <v>226643</v>
      </c>
      <c r="N10" s="59">
        <v>407958</v>
      </c>
      <c r="O10" s="302">
        <f aca="true" t="shared" si="0" ref="O10:O30">SUM(K10:N10)</f>
        <v>1918913</v>
      </c>
    </row>
    <row r="11" spans="1:15" s="64" customFormat="1" ht="15.75">
      <c r="A11" s="59">
        <v>2</v>
      </c>
      <c r="B11" s="61" t="s">
        <v>403</v>
      </c>
      <c r="C11" s="58"/>
      <c r="D11" s="62">
        <v>7944</v>
      </c>
      <c r="E11" s="62"/>
      <c r="F11" s="62">
        <f aca="true" t="shared" si="1" ref="F11:F16">SUM(D11:E11)</f>
        <v>7944</v>
      </c>
      <c r="G11" s="62"/>
      <c r="H11" s="62">
        <f aca="true" t="shared" si="2" ref="H11:H16">SUM(F11:G11)</f>
        <v>7944</v>
      </c>
      <c r="I11" s="62"/>
      <c r="J11" s="62">
        <f aca="true" t="shared" si="3" ref="J11:J16">SUM(H11:I11)</f>
        <v>7944</v>
      </c>
      <c r="K11" s="59"/>
      <c r="L11" s="59">
        <v>7944</v>
      </c>
      <c r="M11" s="59"/>
      <c r="N11" s="59"/>
      <c r="O11" s="302">
        <f t="shared" si="0"/>
        <v>7944</v>
      </c>
    </row>
    <row r="12" spans="1:15" s="64" customFormat="1" ht="31.5">
      <c r="A12" s="59">
        <v>3</v>
      </c>
      <c r="B12" s="61" t="s">
        <v>410</v>
      </c>
      <c r="C12" s="58" t="s">
        <v>411</v>
      </c>
      <c r="D12" s="62">
        <v>2133</v>
      </c>
      <c r="E12" s="62"/>
      <c r="F12" s="62">
        <f t="shared" si="1"/>
        <v>2133</v>
      </c>
      <c r="G12" s="62">
        <v>69220</v>
      </c>
      <c r="H12" s="62">
        <f t="shared" si="2"/>
        <v>71353</v>
      </c>
      <c r="I12" s="62"/>
      <c r="J12" s="62">
        <f t="shared" si="3"/>
        <v>71353</v>
      </c>
      <c r="K12" s="59">
        <v>69220</v>
      </c>
      <c r="L12" s="59">
        <v>2133</v>
      </c>
      <c r="M12" s="59"/>
      <c r="N12" s="59"/>
      <c r="O12" s="302">
        <f t="shared" si="0"/>
        <v>71353</v>
      </c>
    </row>
    <row r="13" spans="1:15" s="64" customFormat="1" ht="15.75">
      <c r="A13" s="59">
        <v>4</v>
      </c>
      <c r="B13" s="122" t="s">
        <v>415</v>
      </c>
      <c r="C13" s="123" t="s">
        <v>416</v>
      </c>
      <c r="D13" s="62">
        <v>3500</v>
      </c>
      <c r="E13" s="62"/>
      <c r="F13" s="62">
        <f t="shared" si="1"/>
        <v>3500</v>
      </c>
      <c r="G13" s="62"/>
      <c r="H13" s="62">
        <f t="shared" si="2"/>
        <v>3500</v>
      </c>
      <c r="I13" s="62"/>
      <c r="J13" s="62">
        <f t="shared" si="3"/>
        <v>3500</v>
      </c>
      <c r="K13" s="59"/>
      <c r="L13" s="59">
        <v>3500</v>
      </c>
      <c r="M13" s="59"/>
      <c r="N13" s="59"/>
      <c r="O13" s="302">
        <f t="shared" si="0"/>
        <v>3500</v>
      </c>
    </row>
    <row r="14" spans="1:15" s="64" customFormat="1" ht="15.75">
      <c r="A14" s="59">
        <v>5</v>
      </c>
      <c r="B14" s="122" t="s">
        <v>465</v>
      </c>
      <c r="C14" s="123"/>
      <c r="D14" s="62">
        <v>250</v>
      </c>
      <c r="E14" s="62"/>
      <c r="F14" s="62">
        <f t="shared" si="1"/>
        <v>250</v>
      </c>
      <c r="G14" s="62"/>
      <c r="H14" s="62">
        <f t="shared" si="2"/>
        <v>250</v>
      </c>
      <c r="I14" s="62"/>
      <c r="J14" s="62">
        <f t="shared" si="3"/>
        <v>250</v>
      </c>
      <c r="K14" s="59"/>
      <c r="L14" s="62">
        <v>250</v>
      </c>
      <c r="M14" s="59"/>
      <c r="N14" s="59"/>
      <c r="O14" s="302">
        <f t="shared" si="0"/>
        <v>250</v>
      </c>
    </row>
    <row r="15" spans="1:16" s="64" customFormat="1" ht="15.75">
      <c r="A15" s="59">
        <v>6</v>
      </c>
      <c r="B15" s="122" t="s">
        <v>477</v>
      </c>
      <c r="C15" s="123"/>
      <c r="D15" s="62">
        <f>127+127+3302+64+229+500+1555</f>
        <v>5904</v>
      </c>
      <c r="E15" s="62"/>
      <c r="F15" s="62">
        <f t="shared" si="1"/>
        <v>5904</v>
      </c>
      <c r="G15" s="62"/>
      <c r="H15" s="62">
        <f t="shared" si="2"/>
        <v>5904</v>
      </c>
      <c r="I15" s="62"/>
      <c r="J15" s="62">
        <f t="shared" si="3"/>
        <v>5904</v>
      </c>
      <c r="K15" s="59"/>
      <c r="L15" s="62">
        <v>5904</v>
      </c>
      <c r="M15" s="59"/>
      <c r="N15" s="59"/>
      <c r="O15" s="302">
        <f t="shared" si="0"/>
        <v>5904</v>
      </c>
      <c r="P15" s="64" t="s">
        <v>478</v>
      </c>
    </row>
    <row r="16" spans="1:15" s="64" customFormat="1" ht="15.75">
      <c r="A16" s="59">
        <v>7</v>
      </c>
      <c r="B16" s="122" t="s">
        <v>433</v>
      </c>
      <c r="C16" s="123"/>
      <c r="D16" s="62">
        <v>491</v>
      </c>
      <c r="E16" s="62"/>
      <c r="F16" s="62">
        <f t="shared" si="1"/>
        <v>491</v>
      </c>
      <c r="G16" s="62"/>
      <c r="H16" s="62">
        <f t="shared" si="2"/>
        <v>491</v>
      </c>
      <c r="I16" s="62"/>
      <c r="J16" s="62">
        <f t="shared" si="3"/>
        <v>491</v>
      </c>
      <c r="K16" s="59"/>
      <c r="L16" s="59">
        <v>491</v>
      </c>
      <c r="M16" s="59"/>
      <c r="N16" s="59"/>
      <c r="O16" s="302">
        <f t="shared" si="0"/>
        <v>491</v>
      </c>
    </row>
    <row r="17" spans="1:15" ht="16.5" customHeight="1">
      <c r="A17" s="63" t="s">
        <v>100</v>
      </c>
      <c r="B17" s="63"/>
      <c r="C17" s="65"/>
      <c r="D17" s="63">
        <f aca="true" t="shared" si="4" ref="D17:O17">SUM(D10:D16)</f>
        <v>1939135</v>
      </c>
      <c r="E17" s="63">
        <f aca="true" t="shared" si="5" ref="E17:J17">SUM(E10:E16)</f>
        <v>0</v>
      </c>
      <c r="F17" s="63">
        <f t="shared" si="5"/>
        <v>1939135</v>
      </c>
      <c r="G17" s="63">
        <f t="shared" si="5"/>
        <v>69220</v>
      </c>
      <c r="H17" s="63">
        <f t="shared" si="5"/>
        <v>2008355</v>
      </c>
      <c r="I17" s="63">
        <f t="shared" si="5"/>
        <v>0</v>
      </c>
      <c r="J17" s="63">
        <f t="shared" si="5"/>
        <v>2008355</v>
      </c>
      <c r="K17" s="63">
        <f t="shared" si="4"/>
        <v>1353532</v>
      </c>
      <c r="L17" s="63">
        <f t="shared" si="4"/>
        <v>20222</v>
      </c>
      <c r="M17" s="63">
        <f t="shared" si="4"/>
        <v>226643</v>
      </c>
      <c r="N17" s="63">
        <f t="shared" si="4"/>
        <v>407958</v>
      </c>
      <c r="O17" s="63">
        <f t="shared" si="4"/>
        <v>2008355</v>
      </c>
    </row>
    <row r="18" spans="1:15" ht="16.5" customHeight="1">
      <c r="A18" s="334" t="s">
        <v>141</v>
      </c>
      <c r="B18" s="334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02"/>
    </row>
    <row r="19" spans="1:15" ht="15.75">
      <c r="A19" s="59">
        <v>1</v>
      </c>
      <c r="B19" s="67" t="s">
        <v>404</v>
      </c>
      <c r="C19" s="58" t="s">
        <v>613</v>
      </c>
      <c r="D19" s="62">
        <f>28300-23300</f>
        <v>5000</v>
      </c>
      <c r="E19" s="62"/>
      <c r="F19" s="62">
        <f aca="true" t="shared" si="6" ref="F19:F25">SUM(D19:E19)</f>
        <v>5000</v>
      </c>
      <c r="G19" s="62">
        <v>-2510</v>
      </c>
      <c r="H19" s="62">
        <f aca="true" t="shared" si="7" ref="H19:H26">SUM(F19:G19)</f>
        <v>2490</v>
      </c>
      <c r="I19" s="62">
        <v>-1532</v>
      </c>
      <c r="J19" s="62">
        <f>SUM(H19:I19)</f>
        <v>958</v>
      </c>
      <c r="K19" s="59"/>
      <c r="L19" s="59">
        <v>5000</v>
      </c>
      <c r="M19" s="59"/>
      <c r="N19" s="59"/>
      <c r="O19" s="302">
        <f t="shared" si="0"/>
        <v>5000</v>
      </c>
    </row>
    <row r="20" spans="1:15" ht="15.75">
      <c r="A20" s="59" t="s">
        <v>684</v>
      </c>
      <c r="B20" s="67" t="s">
        <v>685</v>
      </c>
      <c r="C20" s="58"/>
      <c r="D20" s="62"/>
      <c r="E20" s="62"/>
      <c r="F20" s="62"/>
      <c r="G20" s="62">
        <v>2510</v>
      </c>
      <c r="H20" s="62">
        <f t="shared" si="7"/>
        <v>2510</v>
      </c>
      <c r="I20" s="62">
        <v>-2510</v>
      </c>
      <c r="J20" s="62">
        <f aca="true" t="shared" si="8" ref="J20:J28">SUM(H20:I20)</f>
        <v>0</v>
      </c>
      <c r="K20" s="59"/>
      <c r="L20" s="59"/>
      <c r="M20" s="59"/>
      <c r="N20" s="59"/>
      <c r="O20" s="302"/>
    </row>
    <row r="21" spans="1:15" ht="15.75">
      <c r="A21" s="59">
        <v>2</v>
      </c>
      <c r="B21" s="61" t="s">
        <v>406</v>
      </c>
      <c r="C21" s="58"/>
      <c r="D21" s="62">
        <v>10000</v>
      </c>
      <c r="E21" s="62">
        <f>-762-653</f>
        <v>-1415</v>
      </c>
      <c r="F21" s="62">
        <f t="shared" si="6"/>
        <v>8585</v>
      </c>
      <c r="G21" s="62"/>
      <c r="H21" s="62">
        <f t="shared" si="7"/>
        <v>8585</v>
      </c>
      <c r="I21" s="62"/>
      <c r="J21" s="62">
        <f t="shared" si="8"/>
        <v>8585</v>
      </c>
      <c r="K21" s="59"/>
      <c r="L21" s="59">
        <v>8585</v>
      </c>
      <c r="M21" s="59"/>
      <c r="N21" s="59"/>
      <c r="O21" s="302">
        <f t="shared" si="0"/>
        <v>8585</v>
      </c>
    </row>
    <row r="22" spans="1:15" ht="31.5">
      <c r="A22" s="59">
        <v>3</v>
      </c>
      <c r="B22" s="61" t="s">
        <v>466</v>
      </c>
      <c r="C22" s="58"/>
      <c r="D22" s="62">
        <v>200</v>
      </c>
      <c r="E22" s="62"/>
      <c r="F22" s="62">
        <f t="shared" si="6"/>
        <v>200</v>
      </c>
      <c r="G22" s="62"/>
      <c r="H22" s="62">
        <f t="shared" si="7"/>
        <v>200</v>
      </c>
      <c r="I22" s="62"/>
      <c r="J22" s="62">
        <f t="shared" si="8"/>
        <v>200</v>
      </c>
      <c r="K22" s="59"/>
      <c r="L22" s="59">
        <v>200</v>
      </c>
      <c r="M22" s="59"/>
      <c r="N22" s="59"/>
      <c r="O22" s="302">
        <f t="shared" si="0"/>
        <v>200</v>
      </c>
    </row>
    <row r="23" spans="1:15" ht="15.75">
      <c r="A23" s="59">
        <v>4</v>
      </c>
      <c r="B23" s="61" t="s">
        <v>614</v>
      </c>
      <c r="C23" s="58" t="s">
        <v>613</v>
      </c>
      <c r="D23" s="62">
        <v>2000</v>
      </c>
      <c r="E23" s="62"/>
      <c r="F23" s="62">
        <f t="shared" si="6"/>
        <v>2000</v>
      </c>
      <c r="G23" s="62"/>
      <c r="H23" s="62">
        <f t="shared" si="7"/>
        <v>2000</v>
      </c>
      <c r="I23" s="62"/>
      <c r="J23" s="62">
        <f t="shared" si="8"/>
        <v>2000</v>
      </c>
      <c r="K23" s="59"/>
      <c r="L23" s="59">
        <v>2000</v>
      </c>
      <c r="M23" s="59"/>
      <c r="N23" s="59"/>
      <c r="O23" s="302">
        <f t="shared" si="0"/>
        <v>2000</v>
      </c>
    </row>
    <row r="24" spans="1:15" ht="38.25">
      <c r="A24" s="59">
        <v>5</v>
      </c>
      <c r="B24" s="61" t="s">
        <v>640</v>
      </c>
      <c r="C24" s="296" t="s">
        <v>641</v>
      </c>
      <c r="D24" s="62"/>
      <c r="E24" s="62">
        <v>4200</v>
      </c>
      <c r="F24" s="62">
        <f t="shared" si="6"/>
        <v>4200</v>
      </c>
      <c r="G24" s="62"/>
      <c r="H24" s="62">
        <f t="shared" si="7"/>
        <v>4200</v>
      </c>
      <c r="I24" s="62"/>
      <c r="J24" s="62">
        <f t="shared" si="8"/>
        <v>4200</v>
      </c>
      <c r="K24" s="59"/>
      <c r="L24" s="59">
        <v>4200</v>
      </c>
      <c r="M24" s="59"/>
      <c r="N24" s="59"/>
      <c r="O24" s="302">
        <f t="shared" si="0"/>
        <v>4200</v>
      </c>
    </row>
    <row r="25" spans="1:15" ht="31.5">
      <c r="A25" s="59">
        <v>6</v>
      </c>
      <c r="B25" s="61" t="s">
        <v>655</v>
      </c>
      <c r="C25" s="296"/>
      <c r="D25" s="62"/>
      <c r="E25" s="62">
        <v>653</v>
      </c>
      <c r="F25" s="62">
        <f t="shared" si="6"/>
        <v>653</v>
      </c>
      <c r="G25" s="62"/>
      <c r="H25" s="62">
        <f t="shared" si="7"/>
        <v>653</v>
      </c>
      <c r="I25" s="62"/>
      <c r="J25" s="62">
        <f t="shared" si="8"/>
        <v>653</v>
      </c>
      <c r="K25" s="59"/>
      <c r="L25" s="59">
        <v>653</v>
      </c>
      <c r="M25" s="59"/>
      <c r="N25" s="59"/>
      <c r="O25" s="302">
        <f t="shared" si="0"/>
        <v>653</v>
      </c>
    </row>
    <row r="26" spans="1:15" ht="47.25">
      <c r="A26" s="59">
        <v>7</v>
      </c>
      <c r="B26" s="61" t="s">
        <v>420</v>
      </c>
      <c r="C26" s="66" t="s">
        <v>421</v>
      </c>
      <c r="D26" s="62"/>
      <c r="E26" s="62"/>
      <c r="F26" s="62"/>
      <c r="G26" s="62">
        <v>93322</v>
      </c>
      <c r="H26" s="62">
        <f t="shared" si="7"/>
        <v>93322</v>
      </c>
      <c r="I26" s="62"/>
      <c r="J26" s="62">
        <f t="shared" si="8"/>
        <v>93322</v>
      </c>
      <c r="K26" s="59">
        <v>93322</v>
      </c>
      <c r="L26" s="59"/>
      <c r="M26" s="59"/>
      <c r="N26" s="59"/>
      <c r="O26" s="302">
        <f>SUM(K26:N26)</f>
        <v>93322</v>
      </c>
    </row>
    <row r="27" spans="1:15" ht="31.5">
      <c r="A27" s="59">
        <v>8</v>
      </c>
      <c r="B27" s="309" t="s">
        <v>696</v>
      </c>
      <c r="C27" s="66"/>
      <c r="D27" s="62"/>
      <c r="E27" s="62"/>
      <c r="F27" s="62"/>
      <c r="G27" s="62"/>
      <c r="H27" s="62">
        <v>1482</v>
      </c>
      <c r="I27" s="62"/>
      <c r="J27" s="62">
        <f t="shared" si="8"/>
        <v>1482</v>
      </c>
      <c r="K27" s="59"/>
      <c r="L27" s="59">
        <v>1482</v>
      </c>
      <c r="M27" s="59"/>
      <c r="N27" s="59"/>
      <c r="O27" s="302"/>
    </row>
    <row r="28" spans="1:15" ht="31.5">
      <c r="A28" s="59">
        <v>9</v>
      </c>
      <c r="B28" s="309" t="s">
        <v>697</v>
      </c>
      <c r="C28" s="66" t="s">
        <v>698</v>
      </c>
      <c r="D28" s="62"/>
      <c r="E28" s="62"/>
      <c r="F28" s="62"/>
      <c r="G28" s="62"/>
      <c r="H28" s="62">
        <v>1111</v>
      </c>
      <c r="I28" s="62"/>
      <c r="J28" s="62">
        <f t="shared" si="8"/>
        <v>1111</v>
      </c>
      <c r="K28" s="59"/>
      <c r="L28" s="59">
        <v>1111</v>
      </c>
      <c r="M28" s="59"/>
      <c r="N28" s="59"/>
      <c r="O28" s="302"/>
    </row>
    <row r="29" spans="1:15" ht="16.5" customHeight="1">
      <c r="A29" s="59"/>
      <c r="B29" s="68" t="s">
        <v>142</v>
      </c>
      <c r="C29" s="69"/>
      <c r="D29" s="70">
        <f>SUM(D19:D25)</f>
        <v>17200</v>
      </c>
      <c r="E29" s="70">
        <f>SUM(E19:E25)</f>
        <v>3438</v>
      </c>
      <c r="F29" s="70">
        <f aca="true" t="shared" si="9" ref="F29:O29">SUM(F19:F26)</f>
        <v>20638</v>
      </c>
      <c r="G29" s="70">
        <f t="shared" si="9"/>
        <v>93322</v>
      </c>
      <c r="H29" s="70">
        <f>SUM(H19:H27)</f>
        <v>115442</v>
      </c>
      <c r="I29" s="70">
        <f>SUM(I19:I28)</f>
        <v>-4042</v>
      </c>
      <c r="J29" s="70">
        <f>SUM(J19:J28)</f>
        <v>112511</v>
      </c>
      <c r="K29" s="70">
        <f t="shared" si="9"/>
        <v>93322</v>
      </c>
      <c r="L29" s="70">
        <f>SUM(L19:L28)</f>
        <v>23231</v>
      </c>
      <c r="M29" s="70">
        <f t="shared" si="9"/>
        <v>0</v>
      </c>
      <c r="N29" s="70">
        <f t="shared" si="9"/>
        <v>0</v>
      </c>
      <c r="O29" s="70">
        <f t="shared" si="9"/>
        <v>113960</v>
      </c>
    </row>
    <row r="30" spans="1:15" s="72" customFormat="1" ht="15.75">
      <c r="A30" s="63" t="s">
        <v>143</v>
      </c>
      <c r="B30" s="63"/>
      <c r="C30" s="69"/>
      <c r="D30" s="63">
        <f aca="true" t="shared" si="10" ref="D30:N30">D17+D29</f>
        <v>1956335</v>
      </c>
      <c r="E30" s="63">
        <f t="shared" si="10"/>
        <v>3438</v>
      </c>
      <c r="F30" s="63">
        <f t="shared" si="10"/>
        <v>1959773</v>
      </c>
      <c r="G30" s="63">
        <f t="shared" si="10"/>
        <v>162542</v>
      </c>
      <c r="H30" s="63">
        <f t="shared" si="10"/>
        <v>2123797</v>
      </c>
      <c r="I30" s="63">
        <f>I17+I29</f>
        <v>-4042</v>
      </c>
      <c r="J30" s="63">
        <f>J17+J29</f>
        <v>2120866</v>
      </c>
      <c r="K30" s="63">
        <f t="shared" si="10"/>
        <v>1446854</v>
      </c>
      <c r="L30" s="63">
        <f t="shared" si="10"/>
        <v>43453</v>
      </c>
      <c r="M30" s="63">
        <f t="shared" si="10"/>
        <v>226643</v>
      </c>
      <c r="N30" s="63">
        <f t="shared" si="10"/>
        <v>407958</v>
      </c>
      <c r="O30" s="303">
        <f t="shared" si="0"/>
        <v>2124908</v>
      </c>
    </row>
    <row r="31" spans="1:15" s="72" customFormat="1" ht="15.75">
      <c r="A31" s="73"/>
      <c r="B31" s="73"/>
      <c r="C31" s="74"/>
      <c r="D31" s="73"/>
      <c r="E31" s="73"/>
      <c r="F31" s="73"/>
      <c r="G31" s="73"/>
      <c r="H31" s="73"/>
      <c r="I31" s="73"/>
      <c r="J31" s="73"/>
      <c r="K31" s="75"/>
      <c r="L31" s="75"/>
      <c r="M31" s="73"/>
      <c r="N31" s="73"/>
      <c r="O31" s="76"/>
    </row>
    <row r="32" spans="1:15" s="77" customFormat="1" ht="15.75">
      <c r="A32" s="383" t="s">
        <v>129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04"/>
      <c r="L32" s="304"/>
      <c r="M32" s="304"/>
      <c r="N32" s="304"/>
      <c r="O32" s="76"/>
    </row>
    <row r="33" spans="1:15" s="77" customFormat="1" ht="21" customHeight="1">
      <c r="A33" s="380" t="s">
        <v>144</v>
      </c>
      <c r="B33" s="380"/>
      <c r="C33" s="380"/>
      <c r="D33" s="380"/>
      <c r="E33" s="380"/>
      <c r="F33" s="380"/>
      <c r="G33" s="380"/>
      <c r="H33" s="380"/>
      <c r="I33" s="380"/>
      <c r="J33" s="380"/>
      <c r="K33" s="290"/>
      <c r="L33" s="290"/>
      <c r="M33" s="290"/>
      <c r="N33" s="290"/>
      <c r="O33" s="76"/>
    </row>
    <row r="34" spans="1:15" s="77" customFormat="1" ht="15.75">
      <c r="A34" s="381" t="s">
        <v>187</v>
      </c>
      <c r="B34" s="381"/>
      <c r="C34" s="381"/>
      <c r="D34" s="381"/>
      <c r="E34" s="381"/>
      <c r="F34" s="381"/>
      <c r="G34" s="381"/>
      <c r="H34" s="381"/>
      <c r="I34" s="381"/>
      <c r="J34" s="381"/>
      <c r="K34" s="51"/>
      <c r="L34" s="51"/>
      <c r="M34" s="51"/>
      <c r="N34" s="51"/>
      <c r="O34" s="76"/>
    </row>
    <row r="35" spans="1:15" s="77" customFormat="1" ht="15.75">
      <c r="A35" s="60"/>
      <c r="B35" s="78"/>
      <c r="C35" s="79"/>
      <c r="D35" s="50"/>
      <c r="E35" s="50"/>
      <c r="F35" s="50"/>
      <c r="G35" s="50"/>
      <c r="I35" s="50"/>
      <c r="J35" s="50" t="s">
        <v>27</v>
      </c>
      <c r="K35" s="75"/>
      <c r="L35" s="75"/>
      <c r="M35" s="75"/>
      <c r="N35" s="80" t="s">
        <v>27</v>
      </c>
      <c r="O35" s="76"/>
    </row>
    <row r="36" spans="1:15" ht="15" customHeight="1">
      <c r="A36" s="54" t="s">
        <v>132</v>
      </c>
      <c r="B36" s="337" t="s">
        <v>133</v>
      </c>
      <c r="C36" s="379" t="s">
        <v>134</v>
      </c>
      <c r="D36" s="8">
        <v>2013</v>
      </c>
      <c r="E36" s="8" t="s">
        <v>619</v>
      </c>
      <c r="F36" s="8" t="s">
        <v>621</v>
      </c>
      <c r="G36" s="8" t="s">
        <v>619</v>
      </c>
      <c r="H36" s="8" t="s">
        <v>621</v>
      </c>
      <c r="I36" s="8" t="s">
        <v>619</v>
      </c>
      <c r="J36" s="8" t="s">
        <v>621</v>
      </c>
      <c r="K36" s="57" t="s">
        <v>135</v>
      </c>
      <c r="L36" s="334" t="s">
        <v>136</v>
      </c>
      <c r="M36" s="377" t="s">
        <v>473</v>
      </c>
      <c r="N36" s="377" t="s">
        <v>137</v>
      </c>
      <c r="O36" s="302"/>
    </row>
    <row r="37" spans="1:15" ht="15.75">
      <c r="A37" s="54" t="s">
        <v>138</v>
      </c>
      <c r="B37" s="337"/>
      <c r="C37" s="379"/>
      <c r="D37" s="12" t="s">
        <v>139</v>
      </c>
      <c r="E37" s="12" t="s">
        <v>620</v>
      </c>
      <c r="F37" s="12" t="s">
        <v>622</v>
      </c>
      <c r="G37" s="13" t="s">
        <v>620</v>
      </c>
      <c r="H37" s="13" t="s">
        <v>622</v>
      </c>
      <c r="I37" s="12" t="s">
        <v>620</v>
      </c>
      <c r="J37" s="12" t="s">
        <v>622</v>
      </c>
      <c r="K37" s="57" t="s">
        <v>140</v>
      </c>
      <c r="L37" s="334"/>
      <c r="M37" s="378"/>
      <c r="N37" s="377"/>
      <c r="O37" s="302"/>
    </row>
    <row r="38" spans="1:15" ht="22.5" customHeight="1">
      <c r="A38" s="335" t="s">
        <v>392</v>
      </c>
      <c r="B38" s="335"/>
      <c r="C38" s="55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302"/>
    </row>
    <row r="39" spans="1:15" ht="15.75">
      <c r="A39" s="59">
        <v>1</v>
      </c>
      <c r="B39" s="61" t="s">
        <v>407</v>
      </c>
      <c r="C39" s="66" t="s">
        <v>408</v>
      </c>
      <c r="D39" s="164">
        <v>108751</v>
      </c>
      <c r="E39" s="164"/>
      <c r="F39" s="164">
        <f>SUM(D39:E39)</f>
        <v>108751</v>
      </c>
      <c r="G39" s="164"/>
      <c r="H39" s="164">
        <f>SUM(F39:G39)</f>
        <v>108751</v>
      </c>
      <c r="I39" s="164"/>
      <c r="J39" s="164">
        <f>SUM(H39:I39)</f>
        <v>108751</v>
      </c>
      <c r="K39" s="164">
        <f>103313+2274</f>
        <v>105587</v>
      </c>
      <c r="L39" s="164">
        <v>3164</v>
      </c>
      <c r="M39" s="59"/>
      <c r="N39" s="59"/>
      <c r="O39" s="302">
        <f aca="true" t="shared" si="11" ref="O39:O45">SUM(K39:N39)</f>
        <v>108751</v>
      </c>
    </row>
    <row r="40" spans="1:17" ht="15.75">
      <c r="A40" s="59">
        <v>2</v>
      </c>
      <c r="B40" s="61" t="s">
        <v>409</v>
      </c>
      <c r="C40" s="66" t="s">
        <v>548</v>
      </c>
      <c r="D40" s="164">
        <v>9901</v>
      </c>
      <c r="E40" s="164"/>
      <c r="F40" s="164">
        <f aca="true" t="shared" si="12" ref="F40:F45">SUM(D40:E40)</f>
        <v>9901</v>
      </c>
      <c r="G40" s="164"/>
      <c r="H40" s="164">
        <f aca="true" t="shared" si="13" ref="H40:H45">SUM(F40:G40)</f>
        <v>9901</v>
      </c>
      <c r="I40" s="164"/>
      <c r="J40" s="164">
        <f aca="true" t="shared" si="14" ref="J40:J45">SUM(H40:I40)</f>
        <v>9901</v>
      </c>
      <c r="K40" s="59">
        <v>4000</v>
      </c>
      <c r="L40" s="59">
        <v>5901</v>
      </c>
      <c r="M40" s="59"/>
      <c r="N40" s="63"/>
      <c r="O40" s="302">
        <f t="shared" si="11"/>
        <v>9901</v>
      </c>
      <c r="P40" s="64"/>
      <c r="Q40" s="64"/>
    </row>
    <row r="41" spans="1:17" ht="15.75">
      <c r="A41" s="59">
        <v>3</v>
      </c>
      <c r="B41" s="61" t="s">
        <v>412</v>
      </c>
      <c r="C41" s="66" t="s">
        <v>413</v>
      </c>
      <c r="D41" s="164">
        <v>37493</v>
      </c>
      <c r="E41" s="164"/>
      <c r="F41" s="164">
        <f t="shared" si="12"/>
        <v>37493</v>
      </c>
      <c r="G41" s="164"/>
      <c r="H41" s="164">
        <f t="shared" si="13"/>
        <v>37493</v>
      </c>
      <c r="I41" s="164">
        <v>-1540</v>
      </c>
      <c r="J41" s="164">
        <f t="shared" si="14"/>
        <v>35953</v>
      </c>
      <c r="K41" s="59">
        <v>29994</v>
      </c>
      <c r="L41" s="59">
        <v>5624</v>
      </c>
      <c r="M41" s="59">
        <v>1875</v>
      </c>
      <c r="N41" s="63"/>
      <c r="O41" s="302">
        <f t="shared" si="11"/>
        <v>37493</v>
      </c>
      <c r="P41" s="64"/>
      <c r="Q41" s="64"/>
    </row>
    <row r="42" spans="1:17" s="60" customFormat="1" ht="47.25">
      <c r="A42" s="59">
        <v>4</v>
      </c>
      <c r="B42" s="61" t="s">
        <v>420</v>
      </c>
      <c r="C42" s="66" t="s">
        <v>421</v>
      </c>
      <c r="D42" s="59">
        <v>317500</v>
      </c>
      <c r="E42" s="59"/>
      <c r="F42" s="164">
        <f t="shared" si="12"/>
        <v>317500</v>
      </c>
      <c r="G42" s="164">
        <v>-178226</v>
      </c>
      <c r="H42" s="164">
        <v>52023</v>
      </c>
      <c r="I42" s="164"/>
      <c r="J42" s="164">
        <f t="shared" si="14"/>
        <v>52023</v>
      </c>
      <c r="K42" s="59">
        <v>52023</v>
      </c>
      <c r="L42" s="59"/>
      <c r="M42" s="59"/>
      <c r="N42" s="63"/>
      <c r="O42" s="59">
        <f t="shared" si="11"/>
        <v>52023</v>
      </c>
      <c r="P42" s="210"/>
      <c r="Q42" s="210"/>
    </row>
    <row r="43" spans="1:17" s="60" customFormat="1" ht="31.5">
      <c r="A43" s="59">
        <v>5</v>
      </c>
      <c r="B43" s="61" t="s">
        <v>414</v>
      </c>
      <c r="C43" s="66"/>
      <c r="D43" s="59">
        <f>3100+4300+1341</f>
        <v>8741</v>
      </c>
      <c r="E43" s="59"/>
      <c r="F43" s="164">
        <f t="shared" si="12"/>
        <v>8741</v>
      </c>
      <c r="G43" s="164"/>
      <c r="H43" s="164">
        <f t="shared" si="13"/>
        <v>8741</v>
      </c>
      <c r="I43" s="164"/>
      <c r="J43" s="164">
        <f t="shared" si="14"/>
        <v>8741</v>
      </c>
      <c r="K43" s="59"/>
      <c r="L43" s="59">
        <v>8741</v>
      </c>
      <c r="M43" s="59"/>
      <c r="N43" s="63"/>
      <c r="O43" s="59">
        <f t="shared" si="11"/>
        <v>8741</v>
      </c>
      <c r="P43" s="210" t="s">
        <v>603</v>
      </c>
      <c r="Q43" s="210"/>
    </row>
    <row r="44" spans="1:17" s="60" customFormat="1" ht="15.75">
      <c r="A44" s="59">
        <v>6</v>
      </c>
      <c r="B44" s="61" t="s">
        <v>464</v>
      </c>
      <c r="C44" s="66"/>
      <c r="D44" s="59">
        <f>1194+51</f>
        <v>1245</v>
      </c>
      <c r="E44" s="59"/>
      <c r="F44" s="164">
        <f t="shared" si="12"/>
        <v>1245</v>
      </c>
      <c r="G44" s="164"/>
      <c r="H44" s="164">
        <f t="shared" si="13"/>
        <v>1245</v>
      </c>
      <c r="I44" s="164"/>
      <c r="J44" s="164">
        <f t="shared" si="14"/>
        <v>1245</v>
      </c>
      <c r="K44" s="59"/>
      <c r="L44" s="59">
        <v>1245</v>
      </c>
      <c r="M44" s="59"/>
      <c r="N44" s="63"/>
      <c r="O44" s="59">
        <f t="shared" si="11"/>
        <v>1245</v>
      </c>
      <c r="P44" s="210"/>
      <c r="Q44" s="210"/>
    </row>
    <row r="45" spans="1:17" s="60" customFormat="1" ht="15.75">
      <c r="A45" s="59">
        <v>7</v>
      </c>
      <c r="B45" s="61" t="s">
        <v>470</v>
      </c>
      <c r="C45" s="66" t="s">
        <v>471</v>
      </c>
      <c r="D45" s="59">
        <v>5257</v>
      </c>
      <c r="E45" s="59"/>
      <c r="F45" s="164">
        <f t="shared" si="12"/>
        <v>5257</v>
      </c>
      <c r="G45" s="164"/>
      <c r="H45" s="164">
        <f t="shared" si="13"/>
        <v>5257</v>
      </c>
      <c r="I45" s="164"/>
      <c r="J45" s="164">
        <f t="shared" si="14"/>
        <v>5257</v>
      </c>
      <c r="K45" s="59"/>
      <c r="L45" s="59"/>
      <c r="M45" s="59">
        <v>5257</v>
      </c>
      <c r="N45" s="63"/>
      <c r="O45" s="59">
        <f t="shared" si="11"/>
        <v>5257</v>
      </c>
      <c r="P45" s="210"/>
      <c r="Q45" s="210"/>
    </row>
    <row r="46" spans="1:15" s="77" customFormat="1" ht="15.75">
      <c r="A46" s="63" t="s">
        <v>145</v>
      </c>
      <c r="B46" s="63"/>
      <c r="C46" s="55"/>
      <c r="D46" s="63">
        <f aca="true" t="shared" si="15" ref="D46:O46">SUM(D39:D45)</f>
        <v>488888</v>
      </c>
      <c r="E46" s="63">
        <f aca="true" t="shared" si="16" ref="E46:J46">SUM(E39:E45)</f>
        <v>0</v>
      </c>
      <c r="F46" s="63">
        <f t="shared" si="16"/>
        <v>488888</v>
      </c>
      <c r="G46" s="63">
        <f t="shared" si="16"/>
        <v>-178226</v>
      </c>
      <c r="H46" s="63">
        <f t="shared" si="16"/>
        <v>223411</v>
      </c>
      <c r="I46" s="63">
        <f t="shared" si="16"/>
        <v>-1540</v>
      </c>
      <c r="J46" s="63">
        <f t="shared" si="16"/>
        <v>221871</v>
      </c>
      <c r="K46" s="63">
        <f t="shared" si="15"/>
        <v>191604</v>
      </c>
      <c r="L46" s="63">
        <f t="shared" si="15"/>
        <v>24675</v>
      </c>
      <c r="M46" s="63">
        <f t="shared" si="15"/>
        <v>7132</v>
      </c>
      <c r="N46" s="63">
        <f t="shared" si="15"/>
        <v>0</v>
      </c>
      <c r="O46" s="63">
        <f t="shared" si="15"/>
        <v>223411</v>
      </c>
    </row>
    <row r="47" spans="1:15" ht="20.25" customHeight="1">
      <c r="A47" s="81"/>
      <c r="B47" s="82" t="s">
        <v>146</v>
      </c>
      <c r="C47" s="8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02"/>
    </row>
    <row r="48" spans="1:15" ht="20.25" customHeight="1">
      <c r="A48" s="217">
        <v>1</v>
      </c>
      <c r="B48" s="216" t="s">
        <v>481</v>
      </c>
      <c r="C48" s="65" t="s">
        <v>482</v>
      </c>
      <c r="D48" s="59">
        <v>4572</v>
      </c>
      <c r="E48" s="59"/>
      <c r="F48" s="59">
        <f aca="true" t="shared" si="17" ref="F48:F59">SUM(D48:E48)</f>
        <v>4572</v>
      </c>
      <c r="G48" s="59"/>
      <c r="H48" s="59">
        <f>SUM(F48:G48)</f>
        <v>4572</v>
      </c>
      <c r="I48" s="59"/>
      <c r="J48" s="59">
        <f>SUM(H48:I48)</f>
        <v>4572</v>
      </c>
      <c r="K48" s="59"/>
      <c r="L48" s="59"/>
      <c r="M48" s="59">
        <v>3600</v>
      </c>
      <c r="N48" s="59">
        <v>972</v>
      </c>
      <c r="O48" s="302">
        <f aca="true" t="shared" si="18" ref="O48:O59">SUM(K48:N48)</f>
        <v>4572</v>
      </c>
    </row>
    <row r="49" spans="1:15" ht="15.75">
      <c r="A49" s="59">
        <v>2</v>
      </c>
      <c r="B49" s="67" t="s">
        <v>394</v>
      </c>
      <c r="C49" s="58" t="s">
        <v>395</v>
      </c>
      <c r="D49" s="62">
        <v>80234</v>
      </c>
      <c r="E49" s="62"/>
      <c r="F49" s="59">
        <f t="shared" si="17"/>
        <v>80234</v>
      </c>
      <c r="G49" s="59"/>
      <c r="H49" s="59">
        <f aca="true" t="shared" si="19" ref="H49:H63">SUM(F49:G49)</f>
        <v>80234</v>
      </c>
      <c r="I49" s="59"/>
      <c r="J49" s="59">
        <f aca="true" t="shared" si="20" ref="J49:J63">SUM(H49:I49)</f>
        <v>80234</v>
      </c>
      <c r="K49" s="59">
        <v>56969</v>
      </c>
      <c r="L49" s="59">
        <v>6335</v>
      </c>
      <c r="M49" s="59"/>
      <c r="N49" s="59">
        <v>16930</v>
      </c>
      <c r="O49" s="302">
        <f t="shared" si="18"/>
        <v>80234</v>
      </c>
    </row>
    <row r="50" spans="1:15" ht="15.75">
      <c r="A50" s="59">
        <v>3</v>
      </c>
      <c r="B50" s="212" t="s">
        <v>462</v>
      </c>
      <c r="C50" s="58" t="s">
        <v>447</v>
      </c>
      <c r="D50" s="62">
        <v>52474</v>
      </c>
      <c r="E50" s="62"/>
      <c r="F50" s="59">
        <f t="shared" si="17"/>
        <v>52474</v>
      </c>
      <c r="G50" s="59"/>
      <c r="H50" s="59">
        <f t="shared" si="19"/>
        <v>52474</v>
      </c>
      <c r="I50" s="59"/>
      <c r="J50" s="59">
        <f t="shared" si="20"/>
        <v>52474</v>
      </c>
      <c r="K50" s="59">
        <v>49851</v>
      </c>
      <c r="L50" s="59">
        <f>2623</f>
        <v>2623</v>
      </c>
      <c r="M50" s="59"/>
      <c r="N50" s="59"/>
      <c r="O50" s="302">
        <f t="shared" si="18"/>
        <v>52474</v>
      </c>
    </row>
    <row r="51" spans="1:15" ht="31.5">
      <c r="A51" s="59">
        <v>4</v>
      </c>
      <c r="B51" s="207" t="s">
        <v>414</v>
      </c>
      <c r="C51" s="206"/>
      <c r="D51" s="164">
        <v>10000</v>
      </c>
      <c r="E51" s="164">
        <f>-1250-5625-879-18-1432</f>
        <v>-9204</v>
      </c>
      <c r="F51" s="59">
        <f t="shared" si="17"/>
        <v>796</v>
      </c>
      <c r="G51" s="59">
        <v>-796</v>
      </c>
      <c r="H51" s="59">
        <f t="shared" si="19"/>
        <v>0</v>
      </c>
      <c r="I51" s="59"/>
      <c r="J51" s="59">
        <f t="shared" si="20"/>
        <v>0</v>
      </c>
      <c r="K51" s="59"/>
      <c r="L51" s="59"/>
      <c r="M51" s="59"/>
      <c r="N51" s="59"/>
      <c r="O51" s="302">
        <f t="shared" si="18"/>
        <v>0</v>
      </c>
    </row>
    <row r="52" spans="1:15" ht="14.25" customHeight="1">
      <c r="A52" s="59" t="s">
        <v>626</v>
      </c>
      <c r="B52" s="207" t="s">
        <v>627</v>
      </c>
      <c r="C52" s="206" t="s">
        <v>628</v>
      </c>
      <c r="D52" s="164"/>
      <c r="E52" s="164">
        <f>770+762</f>
        <v>1532</v>
      </c>
      <c r="F52" s="59">
        <f t="shared" si="17"/>
        <v>1532</v>
      </c>
      <c r="G52" s="59"/>
      <c r="H52" s="59">
        <f t="shared" si="19"/>
        <v>1532</v>
      </c>
      <c r="I52" s="59"/>
      <c r="J52" s="59">
        <f t="shared" si="20"/>
        <v>1532</v>
      </c>
      <c r="K52" s="59"/>
      <c r="L52" s="59">
        <v>1532</v>
      </c>
      <c r="M52" s="59"/>
      <c r="N52" s="59"/>
      <c r="O52" s="302">
        <f t="shared" si="18"/>
        <v>1532</v>
      </c>
    </row>
    <row r="53" spans="1:15" ht="14.25" customHeight="1">
      <c r="A53" s="59" t="s">
        <v>629</v>
      </c>
      <c r="B53" s="207" t="s">
        <v>630</v>
      </c>
      <c r="C53" s="206"/>
      <c r="D53" s="164"/>
      <c r="E53" s="164">
        <v>480</v>
      </c>
      <c r="F53" s="59">
        <f t="shared" si="17"/>
        <v>480</v>
      </c>
      <c r="G53" s="59"/>
      <c r="H53" s="59">
        <f t="shared" si="19"/>
        <v>480</v>
      </c>
      <c r="I53" s="59"/>
      <c r="J53" s="59">
        <f t="shared" si="20"/>
        <v>480</v>
      </c>
      <c r="K53" s="59"/>
      <c r="L53" s="59">
        <v>480</v>
      </c>
      <c r="M53" s="59"/>
      <c r="N53" s="59"/>
      <c r="O53" s="302">
        <f t="shared" si="18"/>
        <v>480</v>
      </c>
    </row>
    <row r="54" spans="1:15" ht="15.75">
      <c r="A54" s="59">
        <v>5</v>
      </c>
      <c r="B54" s="207" t="s">
        <v>612</v>
      </c>
      <c r="C54" s="206"/>
      <c r="D54" s="164">
        <v>5000</v>
      </c>
      <c r="E54" s="164"/>
      <c r="F54" s="59">
        <f t="shared" si="17"/>
        <v>5000</v>
      </c>
      <c r="G54" s="59"/>
      <c r="H54" s="59">
        <f t="shared" si="19"/>
        <v>5000</v>
      </c>
      <c r="I54" s="59"/>
      <c r="J54" s="59">
        <f t="shared" si="20"/>
        <v>5000</v>
      </c>
      <c r="K54" s="59"/>
      <c r="L54" s="59">
        <v>5000</v>
      </c>
      <c r="M54" s="59"/>
      <c r="N54" s="59"/>
      <c r="O54" s="302">
        <f t="shared" si="18"/>
        <v>5000</v>
      </c>
    </row>
    <row r="55" spans="1:15" ht="15.75">
      <c r="A55" s="59">
        <v>6</v>
      </c>
      <c r="B55" s="207" t="s">
        <v>618</v>
      </c>
      <c r="C55" s="206"/>
      <c r="D55" s="164">
        <v>2500</v>
      </c>
      <c r="E55" s="164"/>
      <c r="F55" s="59">
        <f t="shared" si="17"/>
        <v>2500</v>
      </c>
      <c r="G55" s="59"/>
      <c r="H55" s="59">
        <f t="shared" si="19"/>
        <v>2500</v>
      </c>
      <c r="I55" s="59"/>
      <c r="J55" s="59">
        <f t="shared" si="20"/>
        <v>2500</v>
      </c>
      <c r="K55" s="59"/>
      <c r="L55" s="59">
        <v>2500</v>
      </c>
      <c r="M55" s="59"/>
      <c r="N55" s="59"/>
      <c r="O55" s="302">
        <f t="shared" si="18"/>
        <v>2500</v>
      </c>
    </row>
    <row r="56" spans="1:15" ht="15.75">
      <c r="A56" s="59">
        <v>7</v>
      </c>
      <c r="B56" s="207" t="s">
        <v>650</v>
      </c>
      <c r="C56" s="206" t="s">
        <v>649</v>
      </c>
      <c r="D56" s="164"/>
      <c r="E56" s="164">
        <v>7500</v>
      </c>
      <c r="F56" s="59">
        <f t="shared" si="17"/>
        <v>7500</v>
      </c>
      <c r="G56" s="59"/>
      <c r="H56" s="59">
        <f t="shared" si="19"/>
        <v>7500</v>
      </c>
      <c r="I56" s="59"/>
      <c r="J56" s="59">
        <f t="shared" si="20"/>
        <v>7500</v>
      </c>
      <c r="K56" s="59"/>
      <c r="L56" s="59">
        <v>5625</v>
      </c>
      <c r="M56" s="59">
        <v>1875</v>
      </c>
      <c r="N56" s="59"/>
      <c r="O56" s="302">
        <f t="shared" si="18"/>
        <v>7500</v>
      </c>
    </row>
    <row r="57" spans="1:15" ht="33.75" customHeight="1">
      <c r="A57" s="59">
        <v>8</v>
      </c>
      <c r="B57" s="207" t="s">
        <v>652</v>
      </c>
      <c r="C57" s="206"/>
      <c r="D57" s="164"/>
      <c r="E57" s="59">
        <v>879</v>
      </c>
      <c r="F57" s="59">
        <f t="shared" si="17"/>
        <v>879</v>
      </c>
      <c r="G57" s="59"/>
      <c r="H57" s="59">
        <f t="shared" si="19"/>
        <v>879</v>
      </c>
      <c r="I57" s="59"/>
      <c r="J57" s="59">
        <f t="shared" si="20"/>
        <v>879</v>
      </c>
      <c r="K57" s="59"/>
      <c r="L57" s="59">
        <v>879</v>
      </c>
      <c r="M57" s="59"/>
      <c r="N57" s="59"/>
      <c r="O57" s="302">
        <f t="shared" si="18"/>
        <v>879</v>
      </c>
    </row>
    <row r="58" spans="1:15" ht="31.5">
      <c r="A58" s="59">
        <v>9</v>
      </c>
      <c r="B58" s="207" t="s">
        <v>653</v>
      </c>
      <c r="C58" s="206"/>
      <c r="D58" s="164"/>
      <c r="E58" s="164">
        <v>18</v>
      </c>
      <c r="F58" s="59">
        <f t="shared" si="17"/>
        <v>18</v>
      </c>
      <c r="G58" s="59"/>
      <c r="H58" s="59">
        <f t="shared" si="19"/>
        <v>18</v>
      </c>
      <c r="I58" s="59"/>
      <c r="J58" s="59">
        <f t="shared" si="20"/>
        <v>18</v>
      </c>
      <c r="K58" s="59"/>
      <c r="L58" s="59">
        <v>18</v>
      </c>
      <c r="M58" s="59"/>
      <c r="N58" s="59"/>
      <c r="O58" s="302">
        <f t="shared" si="18"/>
        <v>18</v>
      </c>
    </row>
    <row r="59" spans="1:15" ht="15.75">
      <c r="A59" s="59">
        <v>10</v>
      </c>
      <c r="B59" s="207" t="s">
        <v>654</v>
      </c>
      <c r="C59" s="206"/>
      <c r="D59" s="164"/>
      <c r="E59" s="164">
        <v>1432</v>
      </c>
      <c r="F59" s="59">
        <f t="shared" si="17"/>
        <v>1432</v>
      </c>
      <c r="G59" s="59"/>
      <c r="H59" s="59">
        <f t="shared" si="19"/>
        <v>1432</v>
      </c>
      <c r="I59" s="59"/>
      <c r="J59" s="59">
        <f t="shared" si="20"/>
        <v>1432</v>
      </c>
      <c r="K59" s="59"/>
      <c r="L59" s="59">
        <v>1432</v>
      </c>
      <c r="M59" s="59"/>
      <c r="N59" s="59"/>
      <c r="O59" s="302">
        <f t="shared" si="18"/>
        <v>1432</v>
      </c>
    </row>
    <row r="60" spans="1:15" ht="15.75">
      <c r="A60" s="59">
        <v>11</v>
      </c>
      <c r="B60" s="307" t="s">
        <v>661</v>
      </c>
      <c r="C60" s="206"/>
      <c r="D60" s="164"/>
      <c r="E60" s="164"/>
      <c r="F60" s="59"/>
      <c r="G60" s="59">
        <v>712</v>
      </c>
      <c r="H60" s="59">
        <f t="shared" si="19"/>
        <v>712</v>
      </c>
      <c r="I60" s="59"/>
      <c r="J60" s="59">
        <f t="shared" si="20"/>
        <v>712</v>
      </c>
      <c r="K60" s="59"/>
      <c r="L60" s="59">
        <v>712</v>
      </c>
      <c r="M60" s="59"/>
      <c r="N60" s="59"/>
      <c r="O60" s="302"/>
    </row>
    <row r="61" spans="1:15" ht="15.75">
      <c r="A61" s="59">
        <v>12</v>
      </c>
      <c r="B61" s="307" t="s">
        <v>662</v>
      </c>
      <c r="C61" s="206"/>
      <c r="D61" s="164"/>
      <c r="E61" s="164"/>
      <c r="F61" s="59"/>
      <c r="G61" s="59">
        <v>2064</v>
      </c>
      <c r="H61" s="59">
        <f t="shared" si="19"/>
        <v>2064</v>
      </c>
      <c r="I61" s="59"/>
      <c r="J61" s="59">
        <f t="shared" si="20"/>
        <v>2064</v>
      </c>
      <c r="K61" s="59"/>
      <c r="L61" s="59">
        <v>2064</v>
      </c>
      <c r="M61" s="59"/>
      <c r="N61" s="59"/>
      <c r="O61" s="302"/>
    </row>
    <row r="62" spans="1:15" ht="15.75">
      <c r="A62" s="59">
        <v>13</v>
      </c>
      <c r="B62" s="307" t="s">
        <v>663</v>
      </c>
      <c r="C62" s="206"/>
      <c r="D62" s="164"/>
      <c r="E62" s="164"/>
      <c r="F62" s="59"/>
      <c r="G62" s="59">
        <v>3863</v>
      </c>
      <c r="H62" s="59">
        <f t="shared" si="19"/>
        <v>3863</v>
      </c>
      <c r="I62" s="59"/>
      <c r="J62" s="59">
        <f t="shared" si="20"/>
        <v>3863</v>
      </c>
      <c r="K62" s="59"/>
      <c r="L62" s="59">
        <v>3863</v>
      </c>
      <c r="M62" s="59"/>
      <c r="N62" s="59"/>
      <c r="O62" s="302"/>
    </row>
    <row r="63" spans="1:15" ht="31.5">
      <c r="A63" s="59">
        <v>14</v>
      </c>
      <c r="B63" s="61" t="s">
        <v>673</v>
      </c>
      <c r="C63" s="58" t="s">
        <v>411</v>
      </c>
      <c r="D63" s="164"/>
      <c r="E63" s="164"/>
      <c r="F63" s="59"/>
      <c r="G63" s="59">
        <v>127</v>
      </c>
      <c r="H63" s="59">
        <f t="shared" si="19"/>
        <v>127</v>
      </c>
      <c r="I63" s="59"/>
      <c r="J63" s="59">
        <f t="shared" si="20"/>
        <v>127</v>
      </c>
      <c r="K63" s="59">
        <v>127</v>
      </c>
      <c r="L63" s="59"/>
      <c r="M63" s="59"/>
      <c r="N63" s="59"/>
      <c r="O63" s="302"/>
    </row>
    <row r="64" spans="1:25" ht="15.75">
      <c r="A64" s="63" t="s">
        <v>147</v>
      </c>
      <c r="B64" s="63"/>
      <c r="C64" s="55"/>
      <c r="D64" s="63">
        <f>SUM(D48:D59)</f>
        <v>154780</v>
      </c>
      <c r="E64" s="63">
        <f>SUM(E48:E59)</f>
        <v>2637</v>
      </c>
      <c r="F64" s="63">
        <f>SUM(F48:F59)</f>
        <v>157417</v>
      </c>
      <c r="G64" s="63">
        <f aca="true" t="shared" si="21" ref="G64:Y64">SUM(G48:G63)</f>
        <v>5970</v>
      </c>
      <c r="H64" s="63">
        <f t="shared" si="21"/>
        <v>163387</v>
      </c>
      <c r="I64" s="63">
        <f t="shared" si="21"/>
        <v>0</v>
      </c>
      <c r="J64" s="63">
        <f t="shared" si="21"/>
        <v>163387</v>
      </c>
      <c r="K64" s="63">
        <f t="shared" si="21"/>
        <v>106947</v>
      </c>
      <c r="L64" s="63">
        <f t="shared" si="21"/>
        <v>33063</v>
      </c>
      <c r="M64" s="63">
        <f t="shared" si="21"/>
        <v>5475</v>
      </c>
      <c r="N64" s="63">
        <f t="shared" si="21"/>
        <v>17902</v>
      </c>
      <c r="O64" s="63">
        <f t="shared" si="21"/>
        <v>156621</v>
      </c>
      <c r="P64" s="63">
        <f t="shared" si="21"/>
        <v>0</v>
      </c>
      <c r="Q64" s="63">
        <f t="shared" si="21"/>
        <v>0</v>
      </c>
      <c r="R64" s="63">
        <f t="shared" si="21"/>
        <v>0</v>
      </c>
      <c r="S64" s="63">
        <f t="shared" si="21"/>
        <v>0</v>
      </c>
      <c r="T64" s="63">
        <f t="shared" si="21"/>
        <v>0</v>
      </c>
      <c r="U64" s="63">
        <f t="shared" si="21"/>
        <v>0</v>
      </c>
      <c r="V64" s="63">
        <f t="shared" si="21"/>
        <v>0</v>
      </c>
      <c r="W64" s="63">
        <f t="shared" si="21"/>
        <v>0</v>
      </c>
      <c r="X64" s="63">
        <f t="shared" si="21"/>
        <v>0</v>
      </c>
      <c r="Y64" s="63">
        <f t="shared" si="21"/>
        <v>0</v>
      </c>
    </row>
    <row r="65" spans="1:15" ht="15.75">
      <c r="A65" s="63" t="s">
        <v>148</v>
      </c>
      <c r="B65" s="63"/>
      <c r="C65" s="55"/>
      <c r="D65" s="63">
        <f aca="true" t="shared" si="22" ref="D65:N65">D46+D64</f>
        <v>643668</v>
      </c>
      <c r="E65" s="63">
        <f t="shared" si="22"/>
        <v>2637</v>
      </c>
      <c r="F65" s="63">
        <f t="shared" si="22"/>
        <v>646305</v>
      </c>
      <c r="G65" s="63">
        <f t="shared" si="22"/>
        <v>-172256</v>
      </c>
      <c r="H65" s="63">
        <f t="shared" si="22"/>
        <v>386798</v>
      </c>
      <c r="I65" s="63">
        <f t="shared" si="22"/>
        <v>-1540</v>
      </c>
      <c r="J65" s="63">
        <f t="shared" si="22"/>
        <v>385258</v>
      </c>
      <c r="K65" s="63">
        <f t="shared" si="22"/>
        <v>298551</v>
      </c>
      <c r="L65" s="63">
        <f t="shared" si="22"/>
        <v>57738</v>
      </c>
      <c r="M65" s="63">
        <f t="shared" si="22"/>
        <v>12607</v>
      </c>
      <c r="N65" s="63">
        <f t="shared" si="22"/>
        <v>17902</v>
      </c>
      <c r="O65" s="303">
        <f>SUM(K65:N65)</f>
        <v>386798</v>
      </c>
    </row>
    <row r="66" spans="1:15" ht="15.75">
      <c r="A66" s="60"/>
      <c r="B66" s="78"/>
      <c r="C66" s="7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76"/>
    </row>
    <row r="67" spans="1:15" ht="15.75">
      <c r="A67" s="60"/>
      <c r="B67" s="78"/>
      <c r="C67" s="79"/>
      <c r="D67" s="60">
        <f aca="true" t="shared" si="23" ref="D67:O67">D30+D65</f>
        <v>2600003</v>
      </c>
      <c r="E67" s="60">
        <f t="shared" si="23"/>
        <v>6075</v>
      </c>
      <c r="F67" s="60">
        <f t="shared" si="23"/>
        <v>2606078</v>
      </c>
      <c r="G67" s="60">
        <f t="shared" si="23"/>
        <v>-9714</v>
      </c>
      <c r="H67" s="60">
        <f t="shared" si="23"/>
        <v>2510595</v>
      </c>
      <c r="I67" s="60">
        <f t="shared" si="23"/>
        <v>-5582</v>
      </c>
      <c r="J67" s="60">
        <f t="shared" si="23"/>
        <v>2506124</v>
      </c>
      <c r="K67" s="60">
        <f t="shared" si="23"/>
        <v>1745405</v>
      </c>
      <c r="L67" s="60">
        <f t="shared" si="23"/>
        <v>101191</v>
      </c>
      <c r="M67" s="60">
        <f t="shared" si="23"/>
        <v>239250</v>
      </c>
      <c r="N67" s="60">
        <f t="shared" si="23"/>
        <v>425860</v>
      </c>
      <c r="O67" s="60">
        <f t="shared" si="23"/>
        <v>2511706</v>
      </c>
    </row>
    <row r="68" spans="1:15" ht="15.75">
      <c r="A68" s="60"/>
      <c r="B68" s="78"/>
      <c r="C68" s="7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71"/>
    </row>
    <row r="69" spans="1:15" ht="15.75">
      <c r="A69" s="60"/>
      <c r="B69" s="78"/>
      <c r="C69" s="7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71"/>
    </row>
    <row r="70" spans="1:15" ht="15.75">
      <c r="A70" s="60"/>
      <c r="B70" s="78"/>
      <c r="C70" s="7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71"/>
    </row>
    <row r="71" spans="1:15" ht="15.75">
      <c r="A71" s="60"/>
      <c r="B71" s="78"/>
      <c r="C71" s="7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71"/>
    </row>
    <row r="72" spans="1:15" ht="15.75">
      <c r="A72" s="60"/>
      <c r="B72" s="78"/>
      <c r="C72" s="7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71"/>
    </row>
    <row r="73" spans="1:15" ht="15.75">
      <c r="A73" s="60"/>
      <c r="B73" s="78"/>
      <c r="C73" s="7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71"/>
    </row>
    <row r="74" spans="1:15" ht="15.75">
      <c r="A74" s="60"/>
      <c r="B74" s="78"/>
      <c r="C74" s="7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71"/>
    </row>
    <row r="75" spans="1:15" ht="15.75">
      <c r="A75" s="60"/>
      <c r="B75" s="78"/>
      <c r="C75" s="7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71"/>
    </row>
    <row r="76" spans="1:15" ht="15.75">
      <c r="A76" s="60"/>
      <c r="B76" s="78"/>
      <c r="C76" s="7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71"/>
    </row>
    <row r="77" spans="1:13" ht="15.75">
      <c r="A77" s="60"/>
      <c r="B77" s="78"/>
      <c r="C77" s="79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5.75">
      <c r="A78" s="60"/>
      <c r="B78" s="78"/>
      <c r="C78" s="79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5.75">
      <c r="A79" s="60"/>
      <c r="B79" s="78"/>
      <c r="C79" s="79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5.75">
      <c r="A80" s="60"/>
      <c r="B80" s="78"/>
      <c r="C80" s="79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5.75">
      <c r="A81" s="60"/>
      <c r="B81" s="78"/>
      <c r="C81" s="79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5.75">
      <c r="A82" s="60"/>
      <c r="B82" s="78"/>
      <c r="C82" s="79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5.75">
      <c r="A83" s="60"/>
      <c r="B83" s="78"/>
      <c r="C83" s="79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5.75">
      <c r="A84" s="60"/>
      <c r="B84" s="78"/>
      <c r="C84" s="79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5.75">
      <c r="A85" s="60"/>
      <c r="B85" s="78"/>
      <c r="C85" s="79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5.75">
      <c r="A86" s="60"/>
      <c r="B86" s="78"/>
      <c r="C86" s="79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5.75">
      <c r="A87" s="60"/>
      <c r="B87" s="78"/>
      <c r="C87" s="79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5.75">
      <c r="A88" s="60"/>
      <c r="B88" s="78"/>
      <c r="C88" s="79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5.75">
      <c r="A89" s="60"/>
      <c r="B89" s="78"/>
      <c r="C89" s="79"/>
      <c r="D89" s="60"/>
      <c r="E89" s="60"/>
      <c r="F89" s="60"/>
      <c r="G89" s="60"/>
      <c r="H89" s="60"/>
      <c r="I89" s="60"/>
      <c r="J89" s="60"/>
      <c r="K89" s="60"/>
      <c r="L89" s="60"/>
      <c r="M89" s="60"/>
    </row>
  </sheetData>
  <sheetProtection/>
  <mergeCells count="21">
    <mergeCell ref="A33:J33"/>
    <mergeCell ref="A34:J34"/>
    <mergeCell ref="A2:J2"/>
    <mergeCell ref="A3:J3"/>
    <mergeCell ref="A4:J4"/>
    <mergeCell ref="A32:J32"/>
    <mergeCell ref="A18:B18"/>
    <mergeCell ref="M36:M37"/>
    <mergeCell ref="N36:N37"/>
    <mergeCell ref="A38:B38"/>
    <mergeCell ref="B36:B37"/>
    <mergeCell ref="C36:C37"/>
    <mergeCell ref="L36:L37"/>
    <mergeCell ref="L7:L8"/>
    <mergeCell ref="A9:B9"/>
    <mergeCell ref="I1:J1"/>
    <mergeCell ref="B7:B8"/>
    <mergeCell ref="K6:N6"/>
    <mergeCell ref="N7:N8"/>
    <mergeCell ref="M7:M8"/>
    <mergeCell ref="C7:C8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60" r:id="rId1"/>
  <headerFooter alignWithMargins="0">
    <oddHeader>&amp;C&amp;P. oldal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5">
      <selection activeCell="F26" sqref="F26"/>
    </sheetView>
  </sheetViews>
  <sheetFormatPr defaultColWidth="9.140625" defaultRowHeight="15" customHeight="1"/>
  <cols>
    <col min="1" max="1" width="57.28125" style="233" customWidth="1"/>
    <col min="2" max="4" width="14.140625" style="234" customWidth="1"/>
    <col min="5" max="7" width="14.421875" style="234" customWidth="1"/>
    <col min="8" max="16384" width="9.140625" style="233" customWidth="1"/>
  </cols>
  <sheetData>
    <row r="1" ht="15" customHeight="1">
      <c r="G1" s="234" t="s">
        <v>550</v>
      </c>
    </row>
    <row r="2" spans="1:7" ht="15" customHeight="1">
      <c r="A2" s="389" t="s">
        <v>557</v>
      </c>
      <c r="B2" s="389"/>
      <c r="C2" s="389"/>
      <c r="D2" s="389"/>
      <c r="E2" s="389"/>
      <c r="F2" s="389"/>
      <c r="G2" s="389"/>
    </row>
    <row r="3" spans="1:7" ht="15" customHeight="1">
      <c r="A3" s="390" t="s">
        <v>551</v>
      </c>
      <c r="B3" s="390"/>
      <c r="C3" s="390"/>
      <c r="D3" s="390"/>
      <c r="E3" s="390"/>
      <c r="F3" s="390"/>
      <c r="G3" s="390"/>
    </row>
    <row r="4" spans="6:7" ht="15" customHeight="1">
      <c r="F4" s="252"/>
      <c r="G4" s="252" t="s">
        <v>27</v>
      </c>
    </row>
    <row r="5" spans="1:7" ht="15" customHeight="1">
      <c r="A5" s="384" t="s">
        <v>30</v>
      </c>
      <c r="B5" s="385" t="s">
        <v>552</v>
      </c>
      <c r="C5" s="386"/>
      <c r="D5" s="387"/>
      <c r="E5" s="388" t="s">
        <v>553</v>
      </c>
      <c r="F5" s="388"/>
      <c r="G5" s="388"/>
    </row>
    <row r="6" spans="1:7" ht="15" customHeight="1">
      <c r="A6" s="384"/>
      <c r="B6" s="235" t="s">
        <v>659</v>
      </c>
      <c r="C6" s="235" t="s">
        <v>623</v>
      </c>
      <c r="D6" s="235" t="s">
        <v>625</v>
      </c>
      <c r="E6" s="235" t="s">
        <v>660</v>
      </c>
      <c r="F6" s="235" t="s">
        <v>623</v>
      </c>
      <c r="G6" s="235" t="s">
        <v>625</v>
      </c>
    </row>
    <row r="7" spans="1:7" ht="15" customHeight="1">
      <c r="A7" s="239" t="s">
        <v>554</v>
      </c>
      <c r="B7" s="240"/>
      <c r="C7" s="240"/>
      <c r="D7" s="240"/>
      <c r="E7" s="240"/>
      <c r="F7" s="240"/>
      <c r="G7" s="240"/>
    </row>
    <row r="8" spans="1:7" ht="15" customHeight="1">
      <c r="A8" s="241" t="s">
        <v>647</v>
      </c>
      <c r="B8" s="240">
        <v>3454</v>
      </c>
      <c r="C8" s="240"/>
      <c r="D8" s="240">
        <f>SUM(B8:C8)</f>
        <v>3454</v>
      </c>
      <c r="E8" s="240"/>
      <c r="F8" s="240"/>
      <c r="G8" s="240"/>
    </row>
    <row r="9" spans="1:7" ht="15" customHeight="1">
      <c r="A9" s="241" t="s">
        <v>646</v>
      </c>
      <c r="B9" s="240"/>
      <c r="C9" s="240"/>
      <c r="D9" s="240"/>
      <c r="E9" s="240">
        <v>3918</v>
      </c>
      <c r="F9" s="240"/>
      <c r="G9" s="240">
        <f>SUM(E9:F9)</f>
        <v>3918</v>
      </c>
    </row>
    <row r="10" spans="1:7" ht="15" customHeight="1">
      <c r="A10" s="241" t="s">
        <v>679</v>
      </c>
      <c r="B10" s="240"/>
      <c r="C10" s="240"/>
      <c r="D10" s="240"/>
      <c r="E10" s="240">
        <v>6500</v>
      </c>
      <c r="F10" s="240"/>
      <c r="G10" s="240">
        <f>SUM(E10:F10)</f>
        <v>6500</v>
      </c>
    </row>
    <row r="11" spans="1:7" s="238" customFormat="1" ht="15" customHeight="1">
      <c r="A11" s="242" t="s">
        <v>100</v>
      </c>
      <c r="B11" s="237">
        <f>SUM(B8:B9)</f>
        <v>3454</v>
      </c>
      <c r="C11" s="237">
        <f>SUM(C8:C9)</f>
        <v>0</v>
      </c>
      <c r="D11" s="237">
        <f>SUM(D8:D9)</f>
        <v>3454</v>
      </c>
      <c r="E11" s="237">
        <f>SUM(E8:E9)</f>
        <v>3918</v>
      </c>
      <c r="F11" s="237">
        <f>SUM(F8:F10)</f>
        <v>0</v>
      </c>
      <c r="G11" s="237">
        <f>SUM(G8:G10)</f>
        <v>10418</v>
      </c>
    </row>
    <row r="12" spans="1:7" ht="15" customHeight="1">
      <c r="A12" s="239" t="s">
        <v>676</v>
      </c>
      <c r="B12" s="245"/>
      <c r="C12" s="245"/>
      <c r="D12" s="245"/>
      <c r="E12" s="245"/>
      <c r="F12" s="245"/>
      <c r="G12" s="245"/>
    </row>
    <row r="13" spans="1:7" ht="15" customHeight="1">
      <c r="A13" s="246" t="s">
        <v>677</v>
      </c>
      <c r="B13" s="245">
        <v>621</v>
      </c>
      <c r="C13" s="245"/>
      <c r="D13" s="245">
        <f>SUM(B13:C13)</f>
        <v>621</v>
      </c>
      <c r="E13" s="245"/>
      <c r="F13" s="245"/>
      <c r="G13" s="245"/>
    </row>
    <row r="14" spans="1:7" s="238" customFormat="1" ht="15" customHeight="1">
      <c r="A14" s="242" t="s">
        <v>100</v>
      </c>
      <c r="B14" s="247">
        <f>SUM(B13:B13)</f>
        <v>621</v>
      </c>
      <c r="C14" s="247">
        <f>SUM(C13:C13)</f>
        <v>0</v>
      </c>
      <c r="D14" s="247">
        <f>SUM(D13:D13)</f>
        <v>621</v>
      </c>
      <c r="E14" s="247"/>
      <c r="F14" s="247"/>
      <c r="G14" s="247"/>
    </row>
    <row r="15" spans="1:7" ht="15" customHeight="1">
      <c r="A15" s="243" t="s">
        <v>555</v>
      </c>
      <c r="B15" s="248"/>
      <c r="C15" s="248"/>
      <c r="D15" s="248"/>
      <c r="E15" s="248"/>
      <c r="F15" s="248"/>
      <c r="G15" s="248"/>
    </row>
    <row r="16" spans="1:7" ht="15" customHeight="1">
      <c r="A16" s="249" t="s">
        <v>558</v>
      </c>
      <c r="B16" s="248">
        <v>6349</v>
      </c>
      <c r="C16" s="248"/>
      <c r="D16" s="248">
        <f>SUM(B16:C16)</f>
        <v>6349</v>
      </c>
      <c r="E16" s="248"/>
      <c r="F16" s="248"/>
      <c r="G16" s="248"/>
    </row>
    <row r="17" spans="1:7" ht="15" customHeight="1">
      <c r="A17" s="308" t="s">
        <v>678</v>
      </c>
      <c r="B17" s="248"/>
      <c r="C17" s="248"/>
      <c r="D17" s="248"/>
      <c r="E17" s="248">
        <v>10000</v>
      </c>
      <c r="F17" s="248"/>
      <c r="G17" s="248">
        <f>SUM(E17:F17)</f>
        <v>10000</v>
      </c>
    </row>
    <row r="18" spans="1:7" s="238" customFormat="1" ht="15.75" customHeight="1">
      <c r="A18" s="242" t="s">
        <v>100</v>
      </c>
      <c r="B18" s="247">
        <f aca="true" t="shared" si="0" ref="B18:G18">SUM(B16:B17)</f>
        <v>6349</v>
      </c>
      <c r="C18" s="247">
        <f t="shared" si="0"/>
        <v>0</v>
      </c>
      <c r="D18" s="247">
        <f t="shared" si="0"/>
        <v>6349</v>
      </c>
      <c r="E18" s="247">
        <f t="shared" si="0"/>
        <v>10000</v>
      </c>
      <c r="F18" s="247">
        <f t="shared" si="0"/>
        <v>0</v>
      </c>
      <c r="G18" s="247">
        <f t="shared" si="0"/>
        <v>10000</v>
      </c>
    </row>
    <row r="19" spans="1:7" s="238" customFormat="1" ht="15.75" customHeight="1">
      <c r="A19" s="243" t="s">
        <v>361</v>
      </c>
      <c r="B19" s="248"/>
      <c r="C19" s="248"/>
      <c r="D19" s="248"/>
      <c r="E19" s="248"/>
      <c r="F19" s="248"/>
      <c r="G19" s="248"/>
    </row>
    <row r="20" spans="1:7" s="238" customFormat="1" ht="15.75" customHeight="1">
      <c r="A20" s="244" t="s">
        <v>680</v>
      </c>
      <c r="B20" s="236">
        <v>272</v>
      </c>
      <c r="C20" s="236"/>
      <c r="D20" s="236">
        <f>SUM(B20:C20)</f>
        <v>272</v>
      </c>
      <c r="E20" s="236"/>
      <c r="F20" s="236"/>
      <c r="G20" s="236"/>
    </row>
    <row r="21" spans="1:7" s="238" customFormat="1" ht="15.75" customHeight="1">
      <c r="A21" s="308" t="s">
        <v>721</v>
      </c>
      <c r="B21" s="236"/>
      <c r="C21" s="236">
        <v>1532</v>
      </c>
      <c r="D21" s="236"/>
      <c r="E21" s="236"/>
      <c r="F21" s="236"/>
      <c r="G21" s="236"/>
    </row>
    <row r="22" spans="1:7" s="238" customFormat="1" ht="15.75" customHeight="1">
      <c r="A22" s="67" t="s">
        <v>685</v>
      </c>
      <c r="B22" s="236"/>
      <c r="C22" s="250"/>
      <c r="D22" s="236"/>
      <c r="E22" s="236"/>
      <c r="F22" s="236">
        <v>2510</v>
      </c>
      <c r="G22" s="236">
        <f>SUM(E22:F22)</f>
        <v>2510</v>
      </c>
    </row>
    <row r="23" spans="1:7" s="238" customFormat="1" ht="15.75" customHeight="1">
      <c r="A23" s="242" t="s">
        <v>100</v>
      </c>
      <c r="B23" s="237">
        <f>SUM(B20:B22)</f>
        <v>272</v>
      </c>
      <c r="C23" s="237">
        <f>SUM(C20:C22)</f>
        <v>1532</v>
      </c>
      <c r="D23" s="237">
        <f>SUM(D20)</f>
        <v>272</v>
      </c>
      <c r="E23" s="237">
        <f>SUM(E20:E20)</f>
        <v>0</v>
      </c>
      <c r="F23" s="237">
        <f>SUM(F22)</f>
        <v>2510</v>
      </c>
      <c r="G23" s="237">
        <f>SUM(G22)</f>
        <v>2510</v>
      </c>
    </row>
    <row r="24" spans="1:7" s="250" customFormat="1" ht="15" customHeight="1">
      <c r="A24" s="243" t="s">
        <v>480</v>
      </c>
      <c r="B24" s="248"/>
      <c r="C24" s="248"/>
      <c r="D24" s="248"/>
      <c r="E24" s="248"/>
      <c r="F24" s="248"/>
      <c r="G24" s="248"/>
    </row>
    <row r="25" spans="1:7" s="250" customFormat="1" ht="15" customHeight="1">
      <c r="A25" s="244" t="s">
        <v>699</v>
      </c>
      <c r="B25" s="248"/>
      <c r="C25" s="248"/>
      <c r="D25" s="248"/>
      <c r="E25" s="248">
        <v>3911</v>
      </c>
      <c r="F25" s="248"/>
      <c r="G25" s="248">
        <f>SUM(E25:F25)</f>
        <v>3911</v>
      </c>
    </row>
    <row r="26" spans="1:7" s="250" customFormat="1" ht="15" customHeight="1">
      <c r="A26" s="249" t="s">
        <v>710</v>
      </c>
      <c r="B26" s="248">
        <v>6672</v>
      </c>
      <c r="C26" s="248"/>
      <c r="D26" s="248">
        <f>SUM(B26:C26)</f>
        <v>6672</v>
      </c>
      <c r="E26" s="248"/>
      <c r="F26" s="248"/>
      <c r="G26" s="248">
        <f>SUM(E26:F26)</f>
        <v>0</v>
      </c>
    </row>
    <row r="27" spans="1:7" s="250" customFormat="1" ht="15" customHeight="1">
      <c r="A27" s="308" t="s">
        <v>722</v>
      </c>
      <c r="B27" s="248"/>
      <c r="C27" s="248">
        <v>4489</v>
      </c>
      <c r="D27" s="248"/>
      <c r="E27" s="248"/>
      <c r="F27" s="248"/>
      <c r="G27" s="248"/>
    </row>
    <row r="28" spans="1:7" s="238" customFormat="1" ht="15" customHeight="1">
      <c r="A28" s="242" t="s">
        <v>100</v>
      </c>
      <c r="B28" s="247">
        <f>SUM(B25:B27)</f>
        <v>6672</v>
      </c>
      <c r="C28" s="247">
        <f>SUM(C25:C27)</f>
        <v>4489</v>
      </c>
      <c r="D28" s="247">
        <f>SUM(D25:D26)</f>
        <v>6672</v>
      </c>
      <c r="E28" s="247">
        <f>SUM(E25:E26)</f>
        <v>3911</v>
      </c>
      <c r="F28" s="247">
        <f>SUM(F25:F26)</f>
        <v>0</v>
      </c>
      <c r="G28" s="247">
        <f>SUM(G25:G26)</f>
        <v>3911</v>
      </c>
    </row>
    <row r="29" spans="1:7" ht="15" customHeight="1">
      <c r="A29" s="239" t="s">
        <v>556</v>
      </c>
      <c r="B29" s="251">
        <f aca="true" t="shared" si="1" ref="B29:G29">B11+B14+B18+B23+B28</f>
        <v>17368</v>
      </c>
      <c r="C29" s="251">
        <f t="shared" si="1"/>
        <v>6021</v>
      </c>
      <c r="D29" s="251">
        <f t="shared" si="1"/>
        <v>17368</v>
      </c>
      <c r="E29" s="251">
        <f t="shared" si="1"/>
        <v>17829</v>
      </c>
      <c r="F29" s="251">
        <f t="shared" si="1"/>
        <v>2510</v>
      </c>
      <c r="G29" s="251">
        <f t="shared" si="1"/>
        <v>26839</v>
      </c>
    </row>
  </sheetData>
  <sheetProtection/>
  <mergeCells count="5">
    <mergeCell ref="A5:A6"/>
    <mergeCell ref="B5:D5"/>
    <mergeCell ref="E5:G5"/>
    <mergeCell ref="A2:G2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&amp;C&amp;P. oldal</oddHeader>
  </headerFooter>
  <rowBreaks count="2" manualBreakCount="2">
    <brk id="29" max="14" man="1"/>
    <brk id="3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SheetLayoutView="100" workbookViewId="0" topLeftCell="A28">
      <selection activeCell="H32" sqref="H32"/>
    </sheetView>
  </sheetViews>
  <sheetFormatPr defaultColWidth="9.140625" defaultRowHeight="12"/>
  <cols>
    <col min="1" max="1" width="6.00390625" style="94" customWidth="1"/>
    <col min="2" max="2" width="61.8515625" style="85" customWidth="1"/>
    <col min="3" max="3" width="11.57421875" style="85" customWidth="1"/>
    <col min="4" max="6" width="12.8515625" style="85" hidden="1" customWidth="1"/>
    <col min="7" max="7" width="9.140625" style="85" customWidth="1"/>
    <col min="8" max="8" width="8.7109375" style="85" customWidth="1"/>
    <col min="9" max="9" width="10.140625" style="85" customWidth="1"/>
    <col min="10" max="16384" width="9.140625" style="85" customWidth="1"/>
  </cols>
  <sheetData>
    <row r="1" spans="1:9" ht="15.75">
      <c r="A1" s="395"/>
      <c r="B1" s="395"/>
      <c r="H1" s="396" t="s">
        <v>387</v>
      </c>
      <c r="I1" s="396"/>
    </row>
    <row r="2" spans="1:9" ht="16.5">
      <c r="A2" s="393" t="s">
        <v>517</v>
      </c>
      <c r="B2" s="393"/>
      <c r="C2" s="393"/>
      <c r="D2" s="393"/>
      <c r="E2" s="393"/>
      <c r="F2" s="393"/>
      <c r="G2" s="393"/>
      <c r="H2" s="393"/>
      <c r="I2" s="393"/>
    </row>
    <row r="3" spans="1:9" ht="15.75">
      <c r="A3" s="185"/>
      <c r="B3" s="185"/>
      <c r="D3" s="193"/>
      <c r="F3" s="193"/>
      <c r="H3" s="193"/>
      <c r="I3" s="193" t="s">
        <v>27</v>
      </c>
    </row>
    <row r="4" spans="1:9" ht="16.5" customHeight="1">
      <c r="A4" s="391" t="s">
        <v>149</v>
      </c>
      <c r="B4" s="391"/>
      <c r="C4" s="11" t="s">
        <v>393</v>
      </c>
      <c r="D4" s="8" t="s">
        <v>619</v>
      </c>
      <c r="E4" s="8" t="s">
        <v>621</v>
      </c>
      <c r="F4" s="8" t="s">
        <v>619</v>
      </c>
      <c r="G4" s="8" t="s">
        <v>621</v>
      </c>
      <c r="H4" s="8" t="s">
        <v>619</v>
      </c>
      <c r="I4" s="8" t="s">
        <v>621</v>
      </c>
    </row>
    <row r="5" spans="1:9" ht="15.75">
      <c r="A5" s="391" t="s">
        <v>150</v>
      </c>
      <c r="B5" s="391"/>
      <c r="C5" s="13" t="s">
        <v>139</v>
      </c>
      <c r="D5" s="12" t="s">
        <v>620</v>
      </c>
      <c r="E5" s="12" t="s">
        <v>622</v>
      </c>
      <c r="F5" s="12" t="s">
        <v>620</v>
      </c>
      <c r="G5" s="12" t="s">
        <v>622</v>
      </c>
      <c r="H5" s="12" t="s">
        <v>620</v>
      </c>
      <c r="I5" s="12" t="s">
        <v>622</v>
      </c>
    </row>
    <row r="6" spans="1:9" ht="15.75">
      <c r="A6" s="392" t="s">
        <v>633</v>
      </c>
      <c r="B6" s="392"/>
      <c r="C6" s="392"/>
      <c r="D6" s="288"/>
      <c r="E6" s="288"/>
      <c r="F6" s="288"/>
      <c r="G6" s="288"/>
      <c r="H6" s="288"/>
      <c r="I6" s="288"/>
    </row>
    <row r="7" spans="1:9" ht="15.75">
      <c r="A7" s="87">
        <v>1</v>
      </c>
      <c r="B7" s="90" t="s">
        <v>151</v>
      </c>
      <c r="C7" s="23">
        <f>C8+C17+C18</f>
        <v>14000</v>
      </c>
      <c r="D7" s="23">
        <f>D8+D17+D18</f>
        <v>1204</v>
      </c>
      <c r="E7" s="23">
        <f>E8+E17+E18</f>
        <v>15204</v>
      </c>
      <c r="F7" s="23">
        <f>F8+F17+F18</f>
        <v>0</v>
      </c>
      <c r="G7" s="23">
        <f>SUM(G8:G18)</f>
        <v>15204</v>
      </c>
      <c r="H7" s="23">
        <f>SUM(H8:H18)</f>
        <v>600</v>
      </c>
      <c r="I7" s="23">
        <f>SUM(I8:I18)</f>
        <v>15804</v>
      </c>
    </row>
    <row r="8" spans="1:9" ht="15.75">
      <c r="A8" s="86"/>
      <c r="B8" s="88" t="s">
        <v>152</v>
      </c>
      <c r="C8" s="88">
        <v>2000</v>
      </c>
      <c r="D8" s="88"/>
      <c r="E8" s="88">
        <f>SUM(C8:D8)</f>
        <v>2000</v>
      </c>
      <c r="F8" s="88"/>
      <c r="G8" s="88">
        <v>600</v>
      </c>
      <c r="H8" s="88">
        <v>-600</v>
      </c>
      <c r="I8" s="88">
        <f aca="true" t="shared" si="0" ref="I8:I18">SUM(G8:H8)</f>
        <v>0</v>
      </c>
    </row>
    <row r="9" spans="1:9" ht="15.75">
      <c r="A9" s="86"/>
      <c r="B9" s="88" t="s">
        <v>695</v>
      </c>
      <c r="C9" s="88"/>
      <c r="D9" s="88"/>
      <c r="E9" s="88"/>
      <c r="F9" s="88"/>
      <c r="G9" s="88">
        <v>1000</v>
      </c>
      <c r="H9" s="88">
        <v>200</v>
      </c>
      <c r="I9" s="88">
        <f t="shared" si="0"/>
        <v>1200</v>
      </c>
    </row>
    <row r="10" spans="1:9" ht="15.75">
      <c r="A10" s="86"/>
      <c r="B10" s="88" t="s">
        <v>701</v>
      </c>
      <c r="C10" s="88"/>
      <c r="D10" s="88"/>
      <c r="E10" s="88"/>
      <c r="F10" s="88"/>
      <c r="G10" s="88">
        <v>300</v>
      </c>
      <c r="H10" s="88"/>
      <c r="I10" s="88">
        <f t="shared" si="0"/>
        <v>300</v>
      </c>
    </row>
    <row r="11" spans="1:9" ht="15.75">
      <c r="A11" s="86"/>
      <c r="B11" s="88" t="s">
        <v>705</v>
      </c>
      <c r="C11" s="88"/>
      <c r="D11" s="88"/>
      <c r="E11" s="88"/>
      <c r="F11" s="88"/>
      <c r="G11" s="88"/>
      <c r="H11" s="88">
        <v>200</v>
      </c>
      <c r="I11" s="88">
        <f t="shared" si="0"/>
        <v>200</v>
      </c>
    </row>
    <row r="12" spans="1:9" ht="15.75">
      <c r="A12" s="86"/>
      <c r="B12" s="88" t="s">
        <v>694</v>
      </c>
      <c r="C12" s="88"/>
      <c r="D12" s="88"/>
      <c r="E12" s="88"/>
      <c r="F12" s="88"/>
      <c r="G12" s="88">
        <v>100</v>
      </c>
      <c r="H12" s="88">
        <f>50+200</f>
        <v>250</v>
      </c>
      <c r="I12" s="88">
        <f t="shared" si="0"/>
        <v>350</v>
      </c>
    </row>
    <row r="13" spans="1:9" ht="15.75">
      <c r="A13" s="86"/>
      <c r="B13" s="88" t="s">
        <v>700</v>
      </c>
      <c r="C13" s="88"/>
      <c r="D13" s="88"/>
      <c r="E13" s="88"/>
      <c r="F13" s="88"/>
      <c r="G13" s="88"/>
      <c r="H13" s="88">
        <v>150</v>
      </c>
      <c r="I13" s="88">
        <f t="shared" si="0"/>
        <v>150</v>
      </c>
    </row>
    <row r="14" spans="1:9" ht="15.75">
      <c r="A14" s="86"/>
      <c r="B14" s="88" t="s">
        <v>702</v>
      </c>
      <c r="C14" s="88"/>
      <c r="D14" s="88"/>
      <c r="E14" s="88"/>
      <c r="F14" s="88"/>
      <c r="G14" s="88"/>
      <c r="H14" s="88">
        <v>250</v>
      </c>
      <c r="I14" s="88">
        <f t="shared" si="0"/>
        <v>250</v>
      </c>
    </row>
    <row r="15" spans="1:9" ht="15.75">
      <c r="A15" s="86"/>
      <c r="B15" s="88" t="s">
        <v>703</v>
      </c>
      <c r="C15" s="88"/>
      <c r="D15" s="88"/>
      <c r="E15" s="88"/>
      <c r="F15" s="88"/>
      <c r="G15" s="88"/>
      <c r="H15" s="88">
        <v>100</v>
      </c>
      <c r="I15" s="88">
        <f t="shared" si="0"/>
        <v>100</v>
      </c>
    </row>
    <row r="16" spans="1:9" ht="15.75">
      <c r="A16" s="86"/>
      <c r="B16" s="88" t="s">
        <v>704</v>
      </c>
      <c r="C16" s="88"/>
      <c r="D16" s="88"/>
      <c r="E16" s="88"/>
      <c r="F16" s="88"/>
      <c r="G16" s="88"/>
      <c r="H16" s="88">
        <v>50</v>
      </c>
      <c r="I16" s="88">
        <f t="shared" si="0"/>
        <v>50</v>
      </c>
    </row>
    <row r="17" spans="1:9" ht="15.75">
      <c r="A17" s="86"/>
      <c r="B17" s="88" t="s">
        <v>153</v>
      </c>
      <c r="C17" s="88">
        <v>12000</v>
      </c>
      <c r="D17" s="88"/>
      <c r="E17" s="88">
        <f aca="true" t="shared" si="1" ref="E17:E27">SUM(C17:D17)</f>
        <v>12000</v>
      </c>
      <c r="F17" s="88"/>
      <c r="G17" s="88">
        <f>SUM(E17:F17)</f>
        <v>12000</v>
      </c>
      <c r="H17" s="88"/>
      <c r="I17" s="88">
        <f t="shared" si="0"/>
        <v>12000</v>
      </c>
    </row>
    <row r="18" spans="1:9" ht="15.75">
      <c r="A18" s="86"/>
      <c r="B18" s="88" t="s">
        <v>632</v>
      </c>
      <c r="C18" s="88"/>
      <c r="D18" s="88">
        <v>1204</v>
      </c>
      <c r="E18" s="88">
        <f t="shared" si="1"/>
        <v>1204</v>
      </c>
      <c r="F18" s="88"/>
      <c r="G18" s="88">
        <f>SUM(E18:F18)</f>
        <v>1204</v>
      </c>
      <c r="H18" s="88"/>
      <c r="I18" s="88">
        <f t="shared" si="0"/>
        <v>1204</v>
      </c>
    </row>
    <row r="19" spans="1:9" ht="15.75">
      <c r="A19" s="86">
        <v>2</v>
      </c>
      <c r="B19" s="90" t="s">
        <v>154</v>
      </c>
      <c r="C19" s="23">
        <f aca="true" t="shared" si="2" ref="C19:I19">C20</f>
        <v>2142</v>
      </c>
      <c r="D19" s="23">
        <f t="shared" si="2"/>
        <v>0</v>
      </c>
      <c r="E19" s="23">
        <f t="shared" si="2"/>
        <v>2142</v>
      </c>
      <c r="F19" s="23">
        <f t="shared" si="2"/>
        <v>0</v>
      </c>
      <c r="G19" s="23">
        <f t="shared" si="2"/>
        <v>2142</v>
      </c>
      <c r="H19" s="23">
        <f t="shared" si="2"/>
        <v>0</v>
      </c>
      <c r="I19" s="23">
        <f t="shared" si="2"/>
        <v>2142</v>
      </c>
    </row>
    <row r="20" spans="1:9" ht="15.75">
      <c r="A20" s="86"/>
      <c r="B20" s="88" t="s">
        <v>155</v>
      </c>
      <c r="C20" s="88">
        <v>2142</v>
      </c>
      <c r="D20" s="88"/>
      <c r="E20" s="88">
        <f t="shared" si="1"/>
        <v>2142</v>
      </c>
      <c r="F20" s="88"/>
      <c r="G20" s="88">
        <f>SUM(E20:F20)</f>
        <v>2142</v>
      </c>
      <c r="H20" s="88"/>
      <c r="I20" s="88">
        <f>SUM(G20:H20)</f>
        <v>2142</v>
      </c>
    </row>
    <row r="21" spans="1:11" s="166" customFormat="1" ht="15.75">
      <c r="A21" s="86">
        <v>3</v>
      </c>
      <c r="B21" s="90" t="s">
        <v>156</v>
      </c>
      <c r="C21" s="23">
        <f aca="true" t="shared" si="3" ref="C21:I21">SUM(C22:C22)</f>
        <v>355</v>
      </c>
      <c r="D21" s="23">
        <f t="shared" si="3"/>
        <v>0</v>
      </c>
      <c r="E21" s="23">
        <f t="shared" si="3"/>
        <v>355</v>
      </c>
      <c r="F21" s="23">
        <f t="shared" si="3"/>
        <v>0</v>
      </c>
      <c r="G21" s="23">
        <f t="shared" si="3"/>
        <v>355</v>
      </c>
      <c r="H21" s="23">
        <f t="shared" si="3"/>
        <v>0</v>
      </c>
      <c r="I21" s="23">
        <f t="shared" si="3"/>
        <v>355</v>
      </c>
      <c r="J21" s="85"/>
      <c r="K21" s="85"/>
    </row>
    <row r="22" spans="1:11" s="166" customFormat="1" ht="15.75">
      <c r="A22" s="91"/>
      <c r="B22" s="88" t="s">
        <v>157</v>
      </c>
      <c r="C22" s="88">
        <v>355</v>
      </c>
      <c r="D22" s="88"/>
      <c r="E22" s="88">
        <f t="shared" si="1"/>
        <v>355</v>
      </c>
      <c r="F22" s="88"/>
      <c r="G22" s="88">
        <f aca="true" t="shared" si="4" ref="G22:G29">SUM(E22:F22)</f>
        <v>355</v>
      </c>
      <c r="H22" s="88"/>
      <c r="I22" s="88">
        <f aca="true" t="shared" si="5" ref="I22:I31">SUM(G22:H22)</f>
        <v>355</v>
      </c>
      <c r="J22" s="85"/>
      <c r="K22" s="85"/>
    </row>
    <row r="23" spans="1:9" s="166" customFormat="1" ht="15.75">
      <c r="A23" s="86">
        <v>4</v>
      </c>
      <c r="B23" s="90" t="s">
        <v>158</v>
      </c>
      <c r="C23" s="90">
        <f>100+900</f>
        <v>1000</v>
      </c>
      <c r="D23" s="90"/>
      <c r="E23" s="90">
        <f t="shared" si="1"/>
        <v>1000</v>
      </c>
      <c r="F23" s="90"/>
      <c r="G23" s="90">
        <f t="shared" si="4"/>
        <v>1000</v>
      </c>
      <c r="H23" s="90"/>
      <c r="I23" s="90">
        <f t="shared" si="5"/>
        <v>1000</v>
      </c>
    </row>
    <row r="24" spans="1:9" s="166" customFormat="1" ht="15.75">
      <c r="A24" s="86">
        <v>5</v>
      </c>
      <c r="B24" s="90" t="s">
        <v>276</v>
      </c>
      <c r="C24" s="90">
        <v>300</v>
      </c>
      <c r="D24" s="90"/>
      <c r="E24" s="90">
        <f t="shared" si="1"/>
        <v>300</v>
      </c>
      <c r="F24" s="90"/>
      <c r="G24" s="90">
        <f t="shared" si="4"/>
        <v>300</v>
      </c>
      <c r="H24" s="90"/>
      <c r="I24" s="90">
        <f t="shared" si="5"/>
        <v>300</v>
      </c>
    </row>
    <row r="25" spans="1:9" s="166" customFormat="1" ht="15.75">
      <c r="A25" s="86">
        <v>6</v>
      </c>
      <c r="B25" s="90" t="s">
        <v>284</v>
      </c>
      <c r="C25" s="90">
        <v>300</v>
      </c>
      <c r="D25" s="90"/>
      <c r="E25" s="90">
        <f t="shared" si="1"/>
        <v>300</v>
      </c>
      <c r="F25" s="90"/>
      <c r="G25" s="90">
        <f t="shared" si="4"/>
        <v>300</v>
      </c>
      <c r="H25" s="90"/>
      <c r="I25" s="90">
        <f t="shared" si="5"/>
        <v>300</v>
      </c>
    </row>
    <row r="26" spans="1:9" s="166" customFormat="1" ht="15.75">
      <c r="A26" s="86">
        <v>7</v>
      </c>
      <c r="B26" s="90" t="s">
        <v>616</v>
      </c>
      <c r="C26" s="90">
        <v>300</v>
      </c>
      <c r="D26" s="90"/>
      <c r="E26" s="90">
        <f t="shared" si="1"/>
        <v>300</v>
      </c>
      <c r="F26" s="90"/>
      <c r="G26" s="90">
        <f t="shared" si="4"/>
        <v>300</v>
      </c>
      <c r="H26" s="90"/>
      <c r="I26" s="90">
        <f t="shared" si="5"/>
        <v>300</v>
      </c>
    </row>
    <row r="27" spans="1:9" s="166" customFormat="1" ht="15.75">
      <c r="A27" s="86">
        <v>8</v>
      </c>
      <c r="B27" s="90" t="s">
        <v>617</v>
      </c>
      <c r="C27" s="90">
        <v>300</v>
      </c>
      <c r="D27" s="90"/>
      <c r="E27" s="90">
        <f t="shared" si="1"/>
        <v>300</v>
      </c>
      <c r="F27" s="90"/>
      <c r="G27" s="90">
        <f t="shared" si="4"/>
        <v>300</v>
      </c>
      <c r="H27" s="90"/>
      <c r="I27" s="90">
        <f t="shared" si="5"/>
        <v>300</v>
      </c>
    </row>
    <row r="28" spans="1:9" s="166" customFormat="1" ht="15.75">
      <c r="A28" s="86">
        <v>9</v>
      </c>
      <c r="B28" s="90" t="s">
        <v>716</v>
      </c>
      <c r="C28" s="90"/>
      <c r="D28" s="90"/>
      <c r="E28" s="90"/>
      <c r="F28" s="90">
        <v>20</v>
      </c>
      <c r="G28" s="90">
        <f t="shared" si="4"/>
        <v>20</v>
      </c>
      <c r="H28" s="90">
        <v>15</v>
      </c>
      <c r="I28" s="90">
        <f t="shared" si="5"/>
        <v>35</v>
      </c>
    </row>
    <row r="29" spans="1:9" s="166" customFormat="1" ht="15.75">
      <c r="A29" s="86">
        <v>10</v>
      </c>
      <c r="B29" s="305" t="s">
        <v>670</v>
      </c>
      <c r="C29" s="90"/>
      <c r="D29" s="90"/>
      <c r="E29" s="90"/>
      <c r="F29" s="90">
        <v>1000</v>
      </c>
      <c r="G29" s="90">
        <f t="shared" si="4"/>
        <v>1000</v>
      </c>
      <c r="H29" s="90">
        <v>-1000</v>
      </c>
      <c r="I29" s="90">
        <f t="shared" si="5"/>
        <v>0</v>
      </c>
    </row>
    <row r="30" spans="1:9" s="166" customFormat="1" ht="15.75">
      <c r="A30" s="86">
        <v>11</v>
      </c>
      <c r="B30" s="305" t="s">
        <v>690</v>
      </c>
      <c r="C30" s="90"/>
      <c r="D30" s="90"/>
      <c r="E30" s="90"/>
      <c r="F30" s="90"/>
      <c r="G30" s="90">
        <v>2990</v>
      </c>
      <c r="H30" s="90"/>
      <c r="I30" s="90">
        <f t="shared" si="5"/>
        <v>2990</v>
      </c>
    </row>
    <row r="31" spans="1:9" s="166" customFormat="1" ht="15.75">
      <c r="A31" s="86">
        <v>12</v>
      </c>
      <c r="B31" s="305" t="s">
        <v>720</v>
      </c>
      <c r="C31" s="90"/>
      <c r="D31" s="90"/>
      <c r="E31" s="90"/>
      <c r="F31" s="90"/>
      <c r="G31" s="90"/>
      <c r="H31" s="90">
        <v>51</v>
      </c>
      <c r="I31" s="90">
        <f t="shared" si="5"/>
        <v>51</v>
      </c>
    </row>
    <row r="32" spans="1:9" s="166" customFormat="1" ht="20.25" customHeight="1">
      <c r="A32" s="391" t="s">
        <v>159</v>
      </c>
      <c r="B32" s="391"/>
      <c r="C32" s="23">
        <f>C7+C19+C21+C23+C24+C25+C26+C27</f>
        <v>18697</v>
      </c>
      <c r="D32" s="23">
        <f>D7+D19+D21+D23+D24+D25+D26+D27</f>
        <v>1204</v>
      </c>
      <c r="E32" s="23">
        <f>E7+E19+E21+E23+E24+E25+E26+E27+E28+E29</f>
        <v>19901</v>
      </c>
      <c r="F32" s="23">
        <f>F7+F19+F21+F23+F24+F25+F26+F27+F28+F29</f>
        <v>1020</v>
      </c>
      <c r="G32" s="23">
        <f>G7+G19+G21+G23+G24+G25+G26+G27+G28+G29+G30</f>
        <v>23911</v>
      </c>
      <c r="H32" s="23">
        <f>H7+H19+H21+H23+H24+H25+H26+H27+H28+H29+H30+H31</f>
        <v>-334</v>
      </c>
      <c r="I32" s="23">
        <f>I7+I19+I21+I23+I24+I25+I26+I27+I28+I29+I30+I31</f>
        <v>23577</v>
      </c>
    </row>
    <row r="33" spans="1:9" s="166" customFormat="1" ht="20.25" customHeight="1">
      <c r="A33" s="86"/>
      <c r="B33" s="86"/>
      <c r="C33" s="187"/>
      <c r="D33" s="187"/>
      <c r="E33" s="187"/>
      <c r="F33" s="187"/>
      <c r="G33" s="187"/>
      <c r="H33" s="187"/>
      <c r="I33" s="187"/>
    </row>
    <row r="34" spans="1:9" s="166" customFormat="1" ht="15.75">
      <c r="A34" s="392" t="s">
        <v>536</v>
      </c>
      <c r="B34" s="392"/>
      <c r="C34" s="392"/>
      <c r="D34" s="288"/>
      <c r="E34" s="288"/>
      <c r="F34" s="288"/>
      <c r="G34" s="288"/>
      <c r="H34" s="288"/>
      <c r="I34" s="288"/>
    </row>
    <row r="35" spans="1:9" s="166" customFormat="1" ht="15.75">
      <c r="A35" s="86">
        <v>1</v>
      </c>
      <c r="B35" s="90" t="s">
        <v>523</v>
      </c>
      <c r="C35" s="88">
        <v>2000</v>
      </c>
      <c r="D35" s="88">
        <v>-1204</v>
      </c>
      <c r="E35" s="88">
        <f aca="true" t="shared" si="6" ref="E35:E40">SUM(C35:D35)</f>
        <v>796</v>
      </c>
      <c r="F35" s="88"/>
      <c r="G35" s="88">
        <f aca="true" t="shared" si="7" ref="G35:G41">SUM(E35:F35)</f>
        <v>796</v>
      </c>
      <c r="H35" s="88">
        <v>-600</v>
      </c>
      <c r="I35" s="88">
        <f>SUM(G35:H35)</f>
        <v>196</v>
      </c>
    </row>
    <row r="36" spans="1:9" s="166" customFormat="1" ht="15.75">
      <c r="A36" s="86">
        <v>2</v>
      </c>
      <c r="B36" s="90" t="s">
        <v>452</v>
      </c>
      <c r="C36" s="88">
        <v>421068</v>
      </c>
      <c r="D36" s="88"/>
      <c r="E36" s="88">
        <f t="shared" si="6"/>
        <v>421068</v>
      </c>
      <c r="F36" s="88"/>
      <c r="G36" s="88">
        <f t="shared" si="7"/>
        <v>421068</v>
      </c>
      <c r="H36" s="88"/>
      <c r="I36" s="88">
        <f aca="true" t="shared" si="8" ref="I36:I48">SUM(G36:H36)</f>
        <v>421068</v>
      </c>
    </row>
    <row r="37" spans="1:9" s="166" customFormat="1" ht="15.75">
      <c r="A37" s="86">
        <v>3</v>
      </c>
      <c r="B37" s="90" t="s">
        <v>472</v>
      </c>
      <c r="C37" s="88">
        <v>200</v>
      </c>
      <c r="D37" s="88"/>
      <c r="E37" s="88">
        <f t="shared" si="6"/>
        <v>200</v>
      </c>
      <c r="F37" s="88"/>
      <c r="G37" s="88">
        <f t="shared" si="7"/>
        <v>200</v>
      </c>
      <c r="H37" s="88"/>
      <c r="I37" s="88">
        <f t="shared" si="8"/>
        <v>200</v>
      </c>
    </row>
    <row r="38" spans="1:9" s="166" customFormat="1" ht="15.75">
      <c r="A38" s="86">
        <v>4</v>
      </c>
      <c r="B38" s="305" t="s">
        <v>665</v>
      </c>
      <c r="C38" s="88"/>
      <c r="D38" s="88">
        <v>100</v>
      </c>
      <c r="E38" s="88">
        <f t="shared" si="6"/>
        <v>100</v>
      </c>
      <c r="F38" s="88"/>
      <c r="G38" s="88">
        <f t="shared" si="7"/>
        <v>100</v>
      </c>
      <c r="H38" s="88"/>
      <c r="I38" s="88">
        <f t="shared" si="8"/>
        <v>100</v>
      </c>
    </row>
    <row r="39" spans="1:9" s="166" customFormat="1" ht="15.75">
      <c r="A39" s="86">
        <v>5</v>
      </c>
      <c r="B39" s="186" t="s">
        <v>666</v>
      </c>
      <c r="C39" s="88"/>
      <c r="D39" s="88">
        <v>8238</v>
      </c>
      <c r="E39" s="88">
        <f t="shared" si="6"/>
        <v>8238</v>
      </c>
      <c r="F39" s="88">
        <v>752</v>
      </c>
      <c r="G39" s="88">
        <f t="shared" si="7"/>
        <v>8990</v>
      </c>
      <c r="H39" s="88"/>
      <c r="I39" s="88">
        <f t="shared" si="8"/>
        <v>8990</v>
      </c>
    </row>
    <row r="40" spans="1:9" s="166" customFormat="1" ht="15.75">
      <c r="A40" s="86">
        <v>6</v>
      </c>
      <c r="B40" s="305" t="s">
        <v>664</v>
      </c>
      <c r="C40" s="88"/>
      <c r="D40" s="88"/>
      <c r="E40" s="88">
        <f t="shared" si="6"/>
        <v>0</v>
      </c>
      <c r="F40" s="88">
        <v>148</v>
      </c>
      <c r="G40" s="88">
        <f t="shared" si="7"/>
        <v>148</v>
      </c>
      <c r="H40" s="88"/>
      <c r="I40" s="88">
        <f t="shared" si="8"/>
        <v>148</v>
      </c>
    </row>
    <row r="41" spans="1:9" s="166" customFormat="1" ht="15.75">
      <c r="A41" s="86">
        <v>7</v>
      </c>
      <c r="B41" s="305" t="s">
        <v>675</v>
      </c>
      <c r="C41" s="88"/>
      <c r="D41" s="88"/>
      <c r="E41" s="88"/>
      <c r="F41" s="88">
        <v>49215</v>
      </c>
      <c r="G41" s="88">
        <f t="shared" si="7"/>
        <v>49215</v>
      </c>
      <c r="H41" s="88"/>
      <c r="I41" s="88">
        <f t="shared" si="8"/>
        <v>49215</v>
      </c>
    </row>
    <row r="42" spans="1:9" s="166" customFormat="1" ht="15.75">
      <c r="A42" s="86">
        <v>8</v>
      </c>
      <c r="B42" s="305" t="s">
        <v>687</v>
      </c>
      <c r="C42" s="88"/>
      <c r="D42" s="88"/>
      <c r="E42" s="88"/>
      <c r="F42" s="88"/>
      <c r="G42" s="88">
        <v>123</v>
      </c>
      <c r="H42" s="88"/>
      <c r="I42" s="88">
        <f t="shared" si="8"/>
        <v>123</v>
      </c>
    </row>
    <row r="43" spans="1:9" s="166" customFormat="1" ht="15.75">
      <c r="A43" s="86">
        <v>9</v>
      </c>
      <c r="B43" s="305" t="s">
        <v>691</v>
      </c>
      <c r="C43" s="88"/>
      <c r="D43" s="88"/>
      <c r="E43" s="88"/>
      <c r="F43" s="88"/>
      <c r="G43" s="88">
        <v>864</v>
      </c>
      <c r="H43" s="88"/>
      <c r="I43" s="88">
        <f t="shared" si="8"/>
        <v>864</v>
      </c>
    </row>
    <row r="44" spans="1:9" s="166" customFormat="1" ht="15.75">
      <c r="A44" s="86">
        <v>10</v>
      </c>
      <c r="B44" s="306" t="s">
        <v>693</v>
      </c>
      <c r="C44" s="88"/>
      <c r="D44" s="88"/>
      <c r="E44" s="88"/>
      <c r="F44" s="88"/>
      <c r="G44" s="88">
        <v>30</v>
      </c>
      <c r="H44" s="88"/>
      <c r="I44" s="88">
        <f t="shared" si="8"/>
        <v>30</v>
      </c>
    </row>
    <row r="45" spans="1:9" s="166" customFormat="1" ht="15.75">
      <c r="A45" s="86">
        <v>11</v>
      </c>
      <c r="B45" s="305" t="s">
        <v>670</v>
      </c>
      <c r="C45" s="88"/>
      <c r="D45" s="88"/>
      <c r="E45" s="88"/>
      <c r="F45" s="88"/>
      <c r="G45" s="88"/>
      <c r="H45" s="88">
        <v>1000</v>
      </c>
      <c r="I45" s="88">
        <f t="shared" si="8"/>
        <v>1000</v>
      </c>
    </row>
    <row r="46" spans="1:9" s="166" customFormat="1" ht="15.75">
      <c r="A46" s="86">
        <v>12</v>
      </c>
      <c r="B46" s="305" t="s">
        <v>714</v>
      </c>
      <c r="C46" s="88"/>
      <c r="D46" s="88"/>
      <c r="E46" s="88"/>
      <c r="F46" s="88"/>
      <c r="G46" s="88"/>
      <c r="H46" s="88">
        <v>2292</v>
      </c>
      <c r="I46" s="88">
        <f t="shared" si="8"/>
        <v>2292</v>
      </c>
    </row>
    <row r="47" spans="1:9" s="166" customFormat="1" ht="15.75">
      <c r="A47" s="86">
        <v>13</v>
      </c>
      <c r="B47" s="305" t="s">
        <v>715</v>
      </c>
      <c r="C47" s="88"/>
      <c r="D47" s="88"/>
      <c r="E47" s="88"/>
      <c r="F47" s="88"/>
      <c r="G47" s="88"/>
      <c r="H47" s="88">
        <v>1437</v>
      </c>
      <c r="I47" s="88">
        <f t="shared" si="8"/>
        <v>1437</v>
      </c>
    </row>
    <row r="48" spans="1:9" s="166" customFormat="1" ht="15.75">
      <c r="A48" s="86">
        <v>14</v>
      </c>
      <c r="B48" s="305" t="s">
        <v>719</v>
      </c>
      <c r="C48" s="88"/>
      <c r="D48" s="88"/>
      <c r="E48" s="88"/>
      <c r="F48" s="88"/>
      <c r="G48" s="88"/>
      <c r="H48" s="88">
        <v>271</v>
      </c>
      <c r="I48" s="88">
        <f t="shared" si="8"/>
        <v>271</v>
      </c>
    </row>
    <row r="49" spans="1:9" s="166" customFormat="1" ht="15.75">
      <c r="A49" s="391" t="s">
        <v>160</v>
      </c>
      <c r="B49" s="391"/>
      <c r="C49" s="23">
        <f>SUM(C35:C40)</f>
        <v>423268</v>
      </c>
      <c r="D49" s="23">
        <f>SUM(D35:D40)</f>
        <v>7134</v>
      </c>
      <c r="E49" s="23">
        <f>SUM(E35:E41)</f>
        <v>430402</v>
      </c>
      <c r="F49" s="23">
        <f>SUM(F35:F41)</f>
        <v>50115</v>
      </c>
      <c r="G49" s="23">
        <f>SUM(G35:G46)</f>
        <v>481534</v>
      </c>
      <c r="H49" s="23">
        <f>SUM(H35:H48)</f>
        <v>4400</v>
      </c>
      <c r="I49" s="23">
        <f>SUM(I35:I48)</f>
        <v>485934</v>
      </c>
    </row>
    <row r="50" spans="1:9" s="166" customFormat="1" ht="27.75" customHeight="1">
      <c r="A50" s="394" t="s">
        <v>518</v>
      </c>
      <c r="B50" s="394"/>
      <c r="C50" s="394"/>
      <c r="D50" s="394"/>
      <c r="E50" s="394"/>
      <c r="F50" s="394"/>
      <c r="G50" s="394"/>
      <c r="H50" s="394"/>
      <c r="I50" s="394"/>
    </row>
    <row r="51" spans="1:9" s="166" customFormat="1" ht="15.75">
      <c r="A51" s="291"/>
      <c r="B51" s="92"/>
      <c r="C51" s="295"/>
      <c r="D51" s="295"/>
      <c r="E51" s="295"/>
      <c r="F51" s="295"/>
      <c r="G51" s="295"/>
      <c r="H51" s="295"/>
      <c r="I51" s="295"/>
    </row>
    <row r="52" spans="1:9" s="166" customFormat="1" ht="16.5" customHeight="1">
      <c r="A52" s="391" t="s">
        <v>149</v>
      </c>
      <c r="B52" s="391"/>
      <c r="C52" s="8" t="s">
        <v>393</v>
      </c>
      <c r="D52" s="8" t="s">
        <v>619</v>
      </c>
      <c r="E52" s="8" t="s">
        <v>621</v>
      </c>
      <c r="F52" s="8" t="s">
        <v>619</v>
      </c>
      <c r="G52" s="8" t="s">
        <v>621</v>
      </c>
      <c r="H52" s="8" t="s">
        <v>619</v>
      </c>
      <c r="I52" s="8" t="s">
        <v>621</v>
      </c>
    </row>
    <row r="53" spans="1:9" s="166" customFormat="1" ht="15.75">
      <c r="A53" s="391" t="s">
        <v>150</v>
      </c>
      <c r="B53" s="391"/>
      <c r="C53" s="13" t="s">
        <v>376</v>
      </c>
      <c r="D53" s="12" t="s">
        <v>620</v>
      </c>
      <c r="E53" s="12" t="s">
        <v>622</v>
      </c>
      <c r="F53" s="12" t="s">
        <v>620</v>
      </c>
      <c r="G53" s="12" t="s">
        <v>622</v>
      </c>
      <c r="H53" s="12" t="s">
        <v>620</v>
      </c>
      <c r="I53" s="12" t="s">
        <v>622</v>
      </c>
    </row>
    <row r="54" spans="1:9" ht="15.75" customHeight="1">
      <c r="A54" s="392" t="s">
        <v>537</v>
      </c>
      <c r="B54" s="392"/>
      <c r="C54" s="392"/>
      <c r="D54" s="288"/>
      <c r="E54" s="288"/>
      <c r="F54" s="288"/>
      <c r="G54" s="288"/>
      <c r="H54" s="288"/>
      <c r="I54" s="288"/>
    </row>
    <row r="55" spans="1:9" ht="16.5" customHeight="1">
      <c r="A55" s="86">
        <v>1</v>
      </c>
      <c r="B55" s="186" t="s">
        <v>546</v>
      </c>
      <c r="C55" s="88">
        <v>41000</v>
      </c>
      <c r="D55" s="88"/>
      <c r="E55" s="88">
        <f>SUM(C55:D55)</f>
        <v>41000</v>
      </c>
      <c r="F55" s="88"/>
      <c r="G55" s="88">
        <f>SUM(E55:F55)</f>
        <v>41000</v>
      </c>
      <c r="H55" s="88"/>
      <c r="I55" s="88">
        <f>SUM(G55:H55)</f>
        <v>41000</v>
      </c>
    </row>
    <row r="56" spans="1:9" ht="16.5" customHeight="1">
      <c r="A56" s="86">
        <v>2</v>
      </c>
      <c r="B56" s="186" t="s">
        <v>631</v>
      </c>
      <c r="C56" s="88"/>
      <c r="D56" s="88">
        <v>313</v>
      </c>
      <c r="E56" s="88">
        <f>SUM(C56:D56)</f>
        <v>313</v>
      </c>
      <c r="F56" s="88">
        <v>121</v>
      </c>
      <c r="G56" s="88">
        <f>SUM(E56:F56)</f>
        <v>434</v>
      </c>
      <c r="H56" s="88">
        <v>243</v>
      </c>
      <c r="I56" s="88">
        <f>SUM(G56:H56)</f>
        <v>677</v>
      </c>
    </row>
    <row r="57" spans="1:9" ht="15.75">
      <c r="A57" s="391" t="s">
        <v>161</v>
      </c>
      <c r="B57" s="391"/>
      <c r="C57" s="23">
        <f aca="true" t="shared" si="9" ref="C57:I57">SUM(C55:C56)</f>
        <v>41000</v>
      </c>
      <c r="D57" s="23">
        <f t="shared" si="9"/>
        <v>313</v>
      </c>
      <c r="E57" s="23">
        <f t="shared" si="9"/>
        <v>41313</v>
      </c>
      <c r="F57" s="23">
        <f t="shared" si="9"/>
        <v>121</v>
      </c>
      <c r="G57" s="23">
        <f t="shared" si="9"/>
        <v>41434</v>
      </c>
      <c r="H57" s="23">
        <f t="shared" si="9"/>
        <v>243</v>
      </c>
      <c r="I57" s="23">
        <f t="shared" si="9"/>
        <v>41677</v>
      </c>
    </row>
    <row r="58" spans="1:9" ht="15.75">
      <c r="A58" s="392" t="s">
        <v>519</v>
      </c>
      <c r="B58" s="392"/>
      <c r="C58" s="392"/>
      <c r="D58" s="288"/>
      <c r="E58" s="288"/>
      <c r="F58" s="288"/>
      <c r="G58" s="288"/>
      <c r="H58" s="288"/>
      <c r="I58" s="88"/>
    </row>
    <row r="59" spans="1:9" ht="15.75">
      <c r="A59" s="86">
        <v>1</v>
      </c>
      <c r="B59" s="90" t="s">
        <v>162</v>
      </c>
      <c r="C59" s="88">
        <v>1500</v>
      </c>
      <c r="D59" s="88"/>
      <c r="E59" s="88">
        <f>SUM(C59:D59)</f>
        <v>1500</v>
      </c>
      <c r="F59" s="88"/>
      <c r="G59" s="88">
        <f>SUM(E59:F59)</f>
        <v>1500</v>
      </c>
      <c r="H59" s="88"/>
      <c r="I59" s="88">
        <f>SUM(G59:H59)</f>
        <v>1500</v>
      </c>
    </row>
    <row r="60" spans="1:9" ht="15.75">
      <c r="A60" s="391" t="s">
        <v>163</v>
      </c>
      <c r="B60" s="391"/>
      <c r="C60" s="23">
        <f aca="true" t="shared" si="10" ref="C60:I60">SUM(C59:C59)</f>
        <v>1500</v>
      </c>
      <c r="D60" s="23">
        <f t="shared" si="10"/>
        <v>0</v>
      </c>
      <c r="E60" s="23">
        <f t="shared" si="10"/>
        <v>1500</v>
      </c>
      <c r="F60" s="23">
        <f t="shared" si="10"/>
        <v>0</v>
      </c>
      <c r="G60" s="23">
        <f t="shared" si="10"/>
        <v>1500</v>
      </c>
      <c r="H60" s="23">
        <f t="shared" si="10"/>
        <v>0</v>
      </c>
      <c r="I60" s="23">
        <f t="shared" si="10"/>
        <v>1500</v>
      </c>
    </row>
    <row r="61" spans="1:2" ht="15.75">
      <c r="A61" s="93"/>
      <c r="B61" s="84"/>
    </row>
    <row r="62" spans="1:2" ht="15.75">
      <c r="A62" s="93"/>
      <c r="B62" s="84"/>
    </row>
    <row r="63" spans="1:2" ht="15.75">
      <c r="A63" s="93"/>
      <c r="B63" s="84"/>
    </row>
    <row r="64" spans="1:2" ht="15.75">
      <c r="A64" s="93"/>
      <c r="B64" s="84"/>
    </row>
    <row r="65" spans="1:2" ht="15.75">
      <c r="A65" s="93"/>
      <c r="B65" s="84"/>
    </row>
    <row r="66" spans="1:2" ht="15.75">
      <c r="A66" s="93"/>
      <c r="B66" s="84"/>
    </row>
    <row r="67" spans="1:2" ht="15.75">
      <c r="A67" s="93"/>
      <c r="B67" s="84"/>
    </row>
    <row r="68" spans="1:2" ht="15.75">
      <c r="A68" s="93"/>
      <c r="B68" s="84"/>
    </row>
    <row r="69" spans="1:2" ht="15.75">
      <c r="A69" s="93"/>
      <c r="B69" s="84"/>
    </row>
    <row r="70" spans="1:2" ht="15.75">
      <c r="A70" s="93"/>
      <c r="B70" s="84"/>
    </row>
    <row r="71" spans="1:2" ht="15.75">
      <c r="A71" s="93"/>
      <c r="B71" s="84"/>
    </row>
    <row r="72" spans="1:2" ht="15.75">
      <c r="A72" s="93"/>
      <c r="B72" s="84"/>
    </row>
    <row r="73" spans="1:2" ht="15.75">
      <c r="A73" s="93"/>
      <c r="B73" s="84"/>
    </row>
    <row r="74" spans="1:2" ht="15.75">
      <c r="A74" s="93"/>
      <c r="B74" s="84"/>
    </row>
    <row r="115" ht="15.75">
      <c r="B115" s="188"/>
    </row>
    <row r="116" ht="15.75">
      <c r="B116" s="19"/>
    </row>
  </sheetData>
  <sheetProtection/>
  <mergeCells count="16">
    <mergeCell ref="A2:I2"/>
    <mergeCell ref="A50:I50"/>
    <mergeCell ref="A1:B1"/>
    <mergeCell ref="A4:B4"/>
    <mergeCell ref="A5:B5"/>
    <mergeCell ref="A49:B49"/>
    <mergeCell ref="A32:B32"/>
    <mergeCell ref="A34:C34"/>
    <mergeCell ref="A6:C6"/>
    <mergeCell ref="H1:I1"/>
    <mergeCell ref="A60:B60"/>
    <mergeCell ref="A57:B57"/>
    <mergeCell ref="A53:B53"/>
    <mergeCell ref="A52:B52"/>
    <mergeCell ref="A54:C54"/>
    <mergeCell ref="A58:C58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portrait" paperSize="9" scale="84" r:id="rId1"/>
  <headerFooter alignWithMargins="0">
    <oddHeader>&amp;C&amp;P. oldal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selection activeCell="G14" sqref="G14"/>
    </sheetView>
  </sheetViews>
  <sheetFormatPr defaultColWidth="9.140625" defaultRowHeight="12"/>
  <cols>
    <col min="1" max="1" width="7.57421875" style="95" customWidth="1"/>
    <col min="2" max="2" width="78.7109375" style="95" bestFit="1" customWidth="1"/>
    <col min="3" max="3" width="12.421875" style="84" customWidth="1"/>
    <col min="4" max="6" width="12.421875" style="84" hidden="1" customWidth="1"/>
    <col min="7" max="7" width="12.421875" style="84" customWidth="1"/>
    <col min="8" max="8" width="12.421875" style="20" customWidth="1"/>
    <col min="9" max="9" width="12.421875" style="84" customWidth="1"/>
    <col min="10" max="16384" width="9.140625" style="95" customWidth="1"/>
  </cols>
  <sheetData>
    <row r="1" spans="1:9" ht="18.75">
      <c r="A1" s="402"/>
      <c r="B1" s="402"/>
      <c r="H1" s="397" t="s">
        <v>388</v>
      </c>
      <c r="I1" s="397"/>
    </row>
    <row r="2" spans="1:9" ht="18.75">
      <c r="A2" s="398" t="s">
        <v>164</v>
      </c>
      <c r="B2" s="398"/>
      <c r="C2" s="398"/>
      <c r="D2" s="398"/>
      <c r="E2" s="398"/>
      <c r="F2" s="398"/>
      <c r="G2" s="398"/>
      <c r="H2" s="398"/>
      <c r="I2" s="398"/>
    </row>
    <row r="3" spans="1:9" ht="16.5" customHeight="1">
      <c r="A3" s="399" t="s">
        <v>226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93"/>
      <c r="B4" s="96"/>
      <c r="D4" s="211"/>
      <c r="F4" s="211"/>
      <c r="H4" s="21"/>
      <c r="I4" s="211" t="s">
        <v>27</v>
      </c>
    </row>
    <row r="5" spans="1:9" ht="16.5" customHeight="1">
      <c r="A5" s="401" t="s">
        <v>165</v>
      </c>
      <c r="B5" s="401"/>
      <c r="C5" s="8">
        <v>2013</v>
      </c>
      <c r="D5" s="8" t="s">
        <v>619</v>
      </c>
      <c r="E5" s="8" t="s">
        <v>621</v>
      </c>
      <c r="F5" s="8" t="s">
        <v>619</v>
      </c>
      <c r="G5" s="8" t="s">
        <v>621</v>
      </c>
      <c r="H5" s="310" t="s">
        <v>619</v>
      </c>
      <c r="I5" s="8" t="s">
        <v>621</v>
      </c>
    </row>
    <row r="6" spans="1:9" ht="15.75">
      <c r="A6" s="401" t="s">
        <v>166</v>
      </c>
      <c r="B6" s="401"/>
      <c r="C6" s="13" t="s">
        <v>139</v>
      </c>
      <c r="D6" s="12" t="s">
        <v>620</v>
      </c>
      <c r="E6" s="12" t="s">
        <v>622</v>
      </c>
      <c r="F6" s="12" t="s">
        <v>620</v>
      </c>
      <c r="G6" s="12" t="s">
        <v>622</v>
      </c>
      <c r="H6" s="311" t="s">
        <v>620</v>
      </c>
      <c r="I6" s="12" t="s">
        <v>622</v>
      </c>
    </row>
    <row r="7" spans="1:9" ht="15.75">
      <c r="A7" s="97">
        <v>1</v>
      </c>
      <c r="B7" s="98" t="s">
        <v>233</v>
      </c>
      <c r="C7" s="88">
        <v>2000</v>
      </c>
      <c r="D7" s="88"/>
      <c r="E7" s="88">
        <f>SUM(C7:D7)</f>
        <v>2000</v>
      </c>
      <c r="F7" s="88"/>
      <c r="G7" s="88">
        <f aca="true" t="shared" si="0" ref="G7:G25">SUM(E7:F7)</f>
        <v>2000</v>
      </c>
      <c r="H7" s="24"/>
      <c r="I7" s="88">
        <f>SUM(G7:H7)</f>
        <v>2000</v>
      </c>
    </row>
    <row r="8" spans="1:9" ht="15.75">
      <c r="A8" s="97">
        <v>2</v>
      </c>
      <c r="B8" s="98" t="s">
        <v>467</v>
      </c>
      <c r="C8" s="88">
        <v>13903</v>
      </c>
      <c r="D8" s="88"/>
      <c r="E8" s="88">
        <f aca="true" t="shared" si="1" ref="E8:E25">SUM(C8:D8)</f>
        <v>13903</v>
      </c>
      <c r="F8" s="88"/>
      <c r="G8" s="88">
        <f t="shared" si="0"/>
        <v>13903</v>
      </c>
      <c r="H8" s="24"/>
      <c r="I8" s="88">
        <f aca="true" t="shared" si="2" ref="I8:I25">SUM(G8:H8)</f>
        <v>13903</v>
      </c>
    </row>
    <row r="9" spans="1:9" ht="15.75">
      <c r="A9" s="97">
        <v>3</v>
      </c>
      <c r="B9" s="98" t="s">
        <v>167</v>
      </c>
      <c r="C9" s="88">
        <v>500</v>
      </c>
      <c r="D9" s="88"/>
      <c r="E9" s="88">
        <f t="shared" si="1"/>
        <v>500</v>
      </c>
      <c r="F9" s="88">
        <v>-20</v>
      </c>
      <c r="G9" s="88">
        <f t="shared" si="0"/>
        <v>480</v>
      </c>
      <c r="H9" s="24">
        <v>-79</v>
      </c>
      <c r="I9" s="88">
        <f t="shared" si="2"/>
        <v>401</v>
      </c>
    </row>
    <row r="10" spans="1:9" ht="15.75">
      <c r="A10" s="97">
        <v>4</v>
      </c>
      <c r="B10" s="98" t="s">
        <v>234</v>
      </c>
      <c r="C10" s="88">
        <v>250</v>
      </c>
      <c r="D10" s="88"/>
      <c r="E10" s="88">
        <f t="shared" si="1"/>
        <v>250</v>
      </c>
      <c r="F10" s="88"/>
      <c r="G10" s="88">
        <f t="shared" si="0"/>
        <v>250</v>
      </c>
      <c r="H10" s="24"/>
      <c r="I10" s="88">
        <f t="shared" si="2"/>
        <v>250</v>
      </c>
    </row>
    <row r="11" spans="1:9" ht="15.75">
      <c r="A11" s="97">
        <v>5</v>
      </c>
      <c r="B11" s="98" t="s">
        <v>445</v>
      </c>
      <c r="C11" s="88">
        <v>800</v>
      </c>
      <c r="D11" s="88"/>
      <c r="E11" s="88">
        <f t="shared" si="1"/>
        <v>800</v>
      </c>
      <c r="F11" s="88"/>
      <c r="G11" s="88">
        <v>438</v>
      </c>
      <c r="H11" s="24"/>
      <c r="I11" s="88">
        <f t="shared" si="2"/>
        <v>438</v>
      </c>
    </row>
    <row r="12" spans="1:9" ht="15.75">
      <c r="A12" s="97">
        <v>6</v>
      </c>
      <c r="B12" s="98" t="s">
        <v>484</v>
      </c>
      <c r="C12" s="88">
        <v>500</v>
      </c>
      <c r="D12" s="88">
        <v>-500</v>
      </c>
      <c r="E12" s="88">
        <f t="shared" si="1"/>
        <v>0</v>
      </c>
      <c r="F12" s="88"/>
      <c r="G12" s="88">
        <f t="shared" si="0"/>
        <v>0</v>
      </c>
      <c r="H12" s="24"/>
      <c r="I12" s="88">
        <f t="shared" si="2"/>
        <v>0</v>
      </c>
    </row>
    <row r="13" spans="1:9" ht="15.75">
      <c r="A13" s="97">
        <v>7</v>
      </c>
      <c r="B13" s="89" t="s">
        <v>168</v>
      </c>
      <c r="C13" s="88">
        <f>4000-1500</f>
        <v>2500</v>
      </c>
      <c r="D13" s="88"/>
      <c r="E13" s="88">
        <f t="shared" si="1"/>
        <v>2500</v>
      </c>
      <c r="F13" s="88"/>
      <c r="G13" s="88">
        <f t="shared" si="0"/>
        <v>2500</v>
      </c>
      <c r="H13" s="24"/>
      <c r="I13" s="88">
        <f t="shared" si="2"/>
        <v>2500</v>
      </c>
    </row>
    <row r="14" spans="1:9" ht="15.75">
      <c r="A14" s="97">
        <v>8</v>
      </c>
      <c r="B14" s="24" t="s">
        <v>169</v>
      </c>
      <c r="C14" s="88">
        <v>300</v>
      </c>
      <c r="D14" s="88"/>
      <c r="E14" s="88">
        <f t="shared" si="1"/>
        <v>300</v>
      </c>
      <c r="F14" s="88"/>
      <c r="G14" s="88">
        <f t="shared" si="0"/>
        <v>300</v>
      </c>
      <c r="H14" s="24">
        <v>-300</v>
      </c>
      <c r="I14" s="88">
        <f t="shared" si="2"/>
        <v>0</v>
      </c>
    </row>
    <row r="15" spans="1:9" ht="15.75">
      <c r="A15" s="97">
        <v>9</v>
      </c>
      <c r="B15" s="99" t="s">
        <v>170</v>
      </c>
      <c r="C15" s="88">
        <v>1300</v>
      </c>
      <c r="D15" s="88"/>
      <c r="E15" s="88">
        <f t="shared" si="1"/>
        <v>1300</v>
      </c>
      <c r="F15" s="88"/>
      <c r="G15" s="88">
        <f t="shared" si="0"/>
        <v>1300</v>
      </c>
      <c r="H15" s="24"/>
      <c r="I15" s="88">
        <f t="shared" si="2"/>
        <v>1300</v>
      </c>
    </row>
    <row r="16" spans="1:9" ht="15.75">
      <c r="A16" s="97">
        <v>10</v>
      </c>
      <c r="B16" s="99" t="s">
        <v>171</v>
      </c>
      <c r="C16" s="88">
        <v>3000</v>
      </c>
      <c r="D16" s="88"/>
      <c r="E16" s="88">
        <f t="shared" si="1"/>
        <v>3000</v>
      </c>
      <c r="F16" s="88"/>
      <c r="G16" s="88">
        <f t="shared" si="0"/>
        <v>3000</v>
      </c>
      <c r="H16" s="24"/>
      <c r="I16" s="88">
        <f t="shared" si="2"/>
        <v>3000</v>
      </c>
    </row>
    <row r="17" spans="1:9" ht="15.75">
      <c r="A17" s="97">
        <v>11</v>
      </c>
      <c r="B17" s="99" t="s">
        <v>172</v>
      </c>
      <c r="C17" s="88">
        <v>1000</v>
      </c>
      <c r="D17" s="88"/>
      <c r="E17" s="88">
        <f t="shared" si="1"/>
        <v>1000</v>
      </c>
      <c r="F17" s="88"/>
      <c r="G17" s="88">
        <f t="shared" si="0"/>
        <v>1000</v>
      </c>
      <c r="H17" s="24"/>
      <c r="I17" s="88">
        <f t="shared" si="2"/>
        <v>1000</v>
      </c>
    </row>
    <row r="18" spans="1:9" ht="15.75">
      <c r="A18" s="97">
        <v>12</v>
      </c>
      <c r="B18" s="99" t="s">
        <v>549</v>
      </c>
      <c r="C18" s="88">
        <v>5000</v>
      </c>
      <c r="D18" s="88"/>
      <c r="E18" s="88">
        <f t="shared" si="1"/>
        <v>5000</v>
      </c>
      <c r="F18" s="88"/>
      <c r="G18" s="88">
        <f t="shared" si="0"/>
        <v>5000</v>
      </c>
      <c r="H18" s="24"/>
      <c r="I18" s="88">
        <f t="shared" si="2"/>
        <v>5000</v>
      </c>
    </row>
    <row r="19" spans="1:9" ht="15.75">
      <c r="A19" s="97">
        <v>13</v>
      </c>
      <c r="B19" s="99" t="s">
        <v>544</v>
      </c>
      <c r="C19" s="88">
        <v>2000</v>
      </c>
      <c r="D19" s="88"/>
      <c r="E19" s="88">
        <f t="shared" si="1"/>
        <v>2000</v>
      </c>
      <c r="F19" s="88"/>
      <c r="G19" s="88">
        <f t="shared" si="0"/>
        <v>2000</v>
      </c>
      <c r="H19" s="24"/>
      <c r="I19" s="88">
        <f t="shared" si="2"/>
        <v>2000</v>
      </c>
    </row>
    <row r="20" spans="1:9" ht="15.75">
      <c r="A20" s="97">
        <v>14</v>
      </c>
      <c r="B20" s="88" t="s">
        <v>458</v>
      </c>
      <c r="C20" s="88">
        <f>16713+3670</f>
        <v>20383</v>
      </c>
      <c r="D20" s="88"/>
      <c r="E20" s="88">
        <f t="shared" si="1"/>
        <v>20383</v>
      </c>
      <c r="F20" s="88"/>
      <c r="G20" s="88">
        <f t="shared" si="0"/>
        <v>20383</v>
      </c>
      <c r="H20" s="24"/>
      <c r="I20" s="88">
        <f t="shared" si="2"/>
        <v>20383</v>
      </c>
    </row>
    <row r="21" spans="1:9" ht="15.75">
      <c r="A21" s="97">
        <v>15</v>
      </c>
      <c r="B21" s="88" t="s">
        <v>545</v>
      </c>
      <c r="C21" s="88">
        <v>97144</v>
      </c>
      <c r="D21" s="88">
        <v>-7511</v>
      </c>
      <c r="E21" s="88">
        <f t="shared" si="1"/>
        <v>89633</v>
      </c>
      <c r="F21" s="88">
        <f>-1007-5843-1000</f>
        <v>-7850</v>
      </c>
      <c r="G21" s="88">
        <v>59819</v>
      </c>
      <c r="H21" s="24">
        <v>-4237</v>
      </c>
      <c r="I21" s="88">
        <f t="shared" si="2"/>
        <v>55582</v>
      </c>
    </row>
    <row r="22" spans="1:9" ht="15.75">
      <c r="A22" s="97">
        <v>16</v>
      </c>
      <c r="B22" s="88" t="s">
        <v>543</v>
      </c>
      <c r="C22" s="88">
        <v>1096</v>
      </c>
      <c r="D22" s="88" t="s">
        <v>512</v>
      </c>
      <c r="E22" s="88">
        <f t="shared" si="1"/>
        <v>1096</v>
      </c>
      <c r="F22" s="88"/>
      <c r="G22" s="88">
        <f t="shared" si="0"/>
        <v>1096</v>
      </c>
      <c r="H22" s="24"/>
      <c r="I22" s="88">
        <f t="shared" si="2"/>
        <v>1096</v>
      </c>
    </row>
    <row r="23" spans="1:9" ht="15.75">
      <c r="A23" s="97">
        <v>17</v>
      </c>
      <c r="B23" s="88" t="s">
        <v>615</v>
      </c>
      <c r="C23" s="88">
        <f>8000+2000</f>
        <v>10000</v>
      </c>
      <c r="D23" s="88"/>
      <c r="E23" s="88">
        <f t="shared" si="1"/>
        <v>10000</v>
      </c>
      <c r="F23" s="88"/>
      <c r="G23" s="88">
        <f t="shared" si="0"/>
        <v>10000</v>
      </c>
      <c r="H23" s="24"/>
      <c r="I23" s="88">
        <f t="shared" si="2"/>
        <v>10000</v>
      </c>
    </row>
    <row r="24" spans="1:9" ht="15.75">
      <c r="A24" s="97">
        <v>18</v>
      </c>
      <c r="B24" s="88" t="s">
        <v>610</v>
      </c>
      <c r="C24" s="88">
        <v>6000</v>
      </c>
      <c r="D24" s="88">
        <v>-4018</v>
      </c>
      <c r="E24" s="88">
        <f t="shared" si="1"/>
        <v>1982</v>
      </c>
      <c r="F24" s="88">
        <v>-500</v>
      </c>
      <c r="G24" s="88">
        <v>0</v>
      </c>
      <c r="H24" s="24"/>
      <c r="I24" s="88">
        <f t="shared" si="2"/>
        <v>0</v>
      </c>
    </row>
    <row r="25" spans="1:9" ht="15.75">
      <c r="A25" s="97">
        <v>19</v>
      </c>
      <c r="B25" s="88" t="s">
        <v>611</v>
      </c>
      <c r="C25" s="88">
        <v>200</v>
      </c>
      <c r="D25" s="88"/>
      <c r="E25" s="88">
        <f t="shared" si="1"/>
        <v>200</v>
      </c>
      <c r="F25" s="88"/>
      <c r="G25" s="88">
        <f t="shared" si="0"/>
        <v>200</v>
      </c>
      <c r="H25" s="24"/>
      <c r="I25" s="88">
        <f t="shared" si="2"/>
        <v>200</v>
      </c>
    </row>
    <row r="26" spans="1:9" ht="18.75">
      <c r="A26" s="400" t="s">
        <v>173</v>
      </c>
      <c r="B26" s="400"/>
      <c r="C26" s="101">
        <f aca="true" t="shared" si="3" ref="C26:I26">SUM(C7:C25)</f>
        <v>167876</v>
      </c>
      <c r="D26" s="101">
        <f t="shared" si="3"/>
        <v>-12029</v>
      </c>
      <c r="E26" s="101">
        <f t="shared" si="3"/>
        <v>155847</v>
      </c>
      <c r="F26" s="101">
        <f t="shared" si="3"/>
        <v>-8370</v>
      </c>
      <c r="G26" s="101">
        <f t="shared" si="3"/>
        <v>123669</v>
      </c>
      <c r="H26" s="101">
        <f t="shared" si="3"/>
        <v>-4616</v>
      </c>
      <c r="I26" s="101">
        <f t="shared" si="3"/>
        <v>119053</v>
      </c>
    </row>
    <row r="27" spans="1:9" ht="18.75">
      <c r="A27" s="100"/>
      <c r="B27" s="102" t="s">
        <v>174</v>
      </c>
      <c r="C27" s="88">
        <f aca="true" t="shared" si="4" ref="C27:I27">C26-C28</f>
        <v>147493</v>
      </c>
      <c r="D27" s="88">
        <f t="shared" si="4"/>
        <v>-12029</v>
      </c>
      <c r="E27" s="88">
        <f t="shared" si="4"/>
        <v>135464</v>
      </c>
      <c r="F27" s="88">
        <f t="shared" si="4"/>
        <v>-8370</v>
      </c>
      <c r="G27" s="88">
        <f t="shared" si="4"/>
        <v>103286</v>
      </c>
      <c r="H27" s="24">
        <f t="shared" si="4"/>
        <v>-4616</v>
      </c>
      <c r="I27" s="88">
        <f t="shared" si="4"/>
        <v>98670</v>
      </c>
    </row>
    <row r="28" spans="1:9" ht="15.75">
      <c r="A28" s="86"/>
      <c r="B28" s="102" t="s">
        <v>175</v>
      </c>
      <c r="C28" s="88">
        <f>C20</f>
        <v>20383</v>
      </c>
      <c r="D28" s="88">
        <f aca="true" t="shared" si="5" ref="D28:I28">D20</f>
        <v>0</v>
      </c>
      <c r="E28" s="88">
        <f t="shared" si="5"/>
        <v>20383</v>
      </c>
      <c r="F28" s="88">
        <f t="shared" si="5"/>
        <v>0</v>
      </c>
      <c r="G28" s="88">
        <f t="shared" si="5"/>
        <v>20383</v>
      </c>
      <c r="H28" s="24">
        <f>H20</f>
        <v>0</v>
      </c>
      <c r="I28" s="88">
        <f t="shared" si="5"/>
        <v>20383</v>
      </c>
    </row>
    <row r="31" ht="15.75">
      <c r="J31" s="103"/>
    </row>
  </sheetData>
  <sheetProtection/>
  <mergeCells count="7">
    <mergeCell ref="H1:I1"/>
    <mergeCell ref="A2:I2"/>
    <mergeCell ref="A3:I3"/>
    <mergeCell ref="A26:B26"/>
    <mergeCell ref="A5:B5"/>
    <mergeCell ref="A6:B6"/>
    <mergeCell ref="A1:B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kkfhpmh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kaszam</dc:creator>
  <cp:keywords/>
  <dc:description/>
  <cp:lastModifiedBy>kaszam</cp:lastModifiedBy>
  <cp:lastPrinted>2013-09-26T06:56:33Z</cp:lastPrinted>
  <dcterms:created xsi:type="dcterms:W3CDTF">2012-01-05T10:08:05Z</dcterms:created>
  <dcterms:modified xsi:type="dcterms:W3CDTF">2013-09-27T06:05:44Z</dcterms:modified>
  <cp:category/>
  <cp:version/>
  <cp:contentType/>
  <cp:contentStatus/>
</cp:coreProperties>
</file>